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2016год" sheetId="1" r:id="rId1"/>
  </sheets>
  <definedNames/>
  <calcPr fullCalcOnLoad="1"/>
</workbook>
</file>

<file path=xl/sharedStrings.xml><?xml version="1.0" encoding="utf-8"?>
<sst xmlns="http://schemas.openxmlformats.org/spreadsheetml/2006/main" count="517" uniqueCount="433">
  <si>
    <t>общая</t>
  </si>
  <si>
    <t>Карпинск, пер.Герцена, д.12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</si>
  <si>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</si>
  <si>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</si>
  <si>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</si>
  <si>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</si>
  <si>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</si>
  <si>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</si>
  <si>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</si>
  <si>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</si>
  <si>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</si>
  <si>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</si>
  <si>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</si>
  <si>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</si>
  <si>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</si>
  <si>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</si>
  <si>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</si>
  <si>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</si>
  <si>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</si>
  <si>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</si>
  <si>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</si>
  <si>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</si>
  <si>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</si>
  <si>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</si>
  <si>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</si>
  <si>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</si>
  <si>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</si>
  <si>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</si>
  <si>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</si>
  <si>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</si>
  <si>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</si>
  <si>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</si>
  <si>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</si>
  <si>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</si>
  <si>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</si>
  <si>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</si>
  <si>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</si>
  <si>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</si>
  <si>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ул.Калинина, д.69, к.а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</si>
  <si>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</si>
  <si>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</si>
  <si>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</si>
  <si>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</si>
  <si>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</si>
  <si>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</si>
  <si>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</si>
  <si>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</si>
  <si>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</si>
  <si>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</si>
  <si>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</si>
  <si>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</si>
  <si>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</si>
  <si>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</si>
  <si>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</si>
  <si>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</si>
  <si>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</si>
  <si>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</si>
  <si>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</si>
  <si>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</si>
  <si>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</si>
  <si>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</si>
  <si>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</si>
  <si>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</si>
  <si>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</si>
  <si>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</si>
  <si>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</si>
  <si>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</si>
  <si>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</si>
  <si>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</si>
  <si>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</si>
  <si>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</si>
  <si>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</si>
  <si>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</si>
  <si>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</si>
  <si>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</si>
  <si>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</si>
  <si>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</si>
  <si>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</si>
  <si>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</si>
  <si>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</si>
  <si>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</si>
  <si>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</si>
  <si>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</si>
  <si>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</si>
  <si>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</si>
  <si>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</si>
  <si>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</si>
  <si>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</si>
  <si>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</si>
  <si>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</si>
  <si>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</si>
  <si>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</si>
  <si>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</si>
  <si>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</si>
  <si>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</si>
  <si>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</si>
  <si>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</si>
  <si>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</si>
  <si>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</si>
  <si>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</si>
  <si>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</si>
  <si>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</si>
  <si>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</si>
  <si>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</si>
  <si>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</si>
  <si>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</si>
  <si>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</si>
  <si>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</si>
  <si>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</si>
  <si>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</si>
  <si>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</si>
  <si>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</si>
  <si>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</si>
  <si>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</si>
  <si>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</si>
  <si>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</si>
  <si>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</si>
  <si>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</si>
  <si>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</si>
  <si>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</si>
  <si>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</si>
  <si>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</si>
  <si>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</si>
  <si>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</si>
  <si>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</si>
  <si>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</si>
  <si>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</si>
  <si>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</si>
  <si>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</si>
  <si>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</si>
  <si>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</si>
  <si>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</si>
  <si>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</si>
  <si>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</si>
  <si>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</si>
  <si>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</si>
  <si>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</si>
  <si>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</si>
  <si>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</si>
  <si>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</si>
  <si>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</si>
  <si>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</si>
  <si>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</si>
  <si>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</si>
  <si>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</si>
  <si>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</si>
  <si>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</si>
  <si>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</si>
  <si>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</si>
  <si>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</si>
  <si>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</si>
  <si>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</si>
  <si>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</si>
  <si>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</si>
  <si>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</si>
  <si>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</si>
  <si>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</si>
  <si>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</si>
  <si>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</si>
  <si>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</si>
  <si>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</si>
  <si>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</si>
  <si>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</si>
  <si>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</si>
  <si>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</si>
  <si>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</si>
  <si>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</si>
  <si>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</si>
  <si>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</si>
  <si>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</si>
  <si>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</si>
  <si>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</si>
  <si>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</si>
  <si>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</si>
  <si>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</si>
  <si>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</si>
  <si>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</si>
  <si>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</si>
  <si>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</si>
  <si>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</si>
  <si>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</si>
  <si>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</si>
  <si>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</si>
  <si>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</si>
  <si>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</si>
  <si>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</si>
  <si>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</si>
  <si>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</si>
  <si>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</si>
  <si>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</si>
  <si>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</si>
  <si>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</si>
  <si>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</si>
  <si>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</si>
  <si>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</si>
  <si>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</si>
  <si>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</si>
  <si>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</si>
  <si>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</si>
  <si>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</si>
  <si>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</si>
  <si>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</si>
  <si>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</si>
  <si>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</si>
  <si>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</si>
  <si>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</si>
  <si>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</si>
  <si>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</si>
  <si>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</si>
  <si>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</si>
  <si>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</si>
  <si>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</si>
  <si>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</si>
  <si>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</si>
  <si>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</si>
  <si>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</si>
  <si>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</si>
  <si>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</si>
  <si>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</si>
  <si>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</si>
  <si>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</si>
  <si>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</si>
  <si>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</si>
  <si>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</si>
  <si>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</si>
  <si>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</si>
  <si>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</si>
  <si>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</si>
  <si>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</si>
  <si>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</si>
  <si>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</si>
  <si>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</si>
  <si>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</si>
  <si>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ул.Октябрьская, д.12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</si>
  <si>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</si>
  <si>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</si>
  <si>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</si>
  <si>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</si>
  <si>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д.14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</si>
  <si>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</si>
  <si>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</si>
  <si>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</si>
  <si>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</si>
  <si>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</si>
  <si>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</si>
  <si>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</si>
  <si>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</si>
  <si>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</si>
  <si>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</si>
  <si>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</si>
  <si>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</si>
  <si>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д.16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</si>
  <si>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</si>
  <si>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</si>
  <si>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</si>
  <si>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</si>
  <si>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</si>
  <si>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</si>
  <si>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</si>
  <si>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</si>
  <si>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</si>
  <si>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</si>
  <si>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</si>
  <si>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</si>
  <si>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</si>
  <si>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</si>
  <si>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</si>
  <si>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</si>
  <si>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</si>
  <si>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</si>
  <si>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</si>
  <si>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</si>
  <si>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</si>
  <si>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</si>
  <si>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</si>
  <si>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</si>
  <si>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</si>
  <si>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</si>
  <si>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</si>
  <si>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</si>
  <si>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</si>
  <si>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</si>
  <si>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</si>
  <si>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</si>
  <si>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</si>
  <si>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</si>
  <si>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</si>
  <si>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</si>
  <si>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</si>
  <si>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</si>
  <si>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</si>
  <si>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</si>
  <si>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</si>
  <si>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пер.Школьный, д.2</t>
  </si>
  <si>
    <t>Карпинск, пер.Школьный, д.4</t>
  </si>
  <si>
    <t>Карпинск, пер.Школьный, д.6</t>
  </si>
  <si>
    <t>Карпинск, прое.Нахимова, д.15</t>
  </si>
  <si>
    <t>Карпинск, прое.Нахимова, д.15, к.а</t>
  </si>
  <si>
    <t>Карпинск, прое.Нахимова, д.17</t>
  </si>
  <si>
    <t>Карпинск, прое.Нахимова, д.17, к.а</t>
  </si>
  <si>
    <t>Карпинск, прое.Нахимова, д.19</t>
  </si>
  <si>
    <t>Карпинск, ул.Карла Маркса, д.18</t>
  </si>
  <si>
    <t>Карпинск, ул.Карла Маркса, д.20</t>
  </si>
  <si>
    <t>Карпинск, ул.Колхозная, д.47</t>
  </si>
  <si>
    <t>Карпинск, ул.Колхозная, д.49</t>
  </si>
  <si>
    <t>Карпинск, ул.Ленина, д.127</t>
  </si>
  <si>
    <t>Карпинск, ул.Ленина, д.131</t>
  </si>
  <si>
    <t>Карпинск, ул.Ленина, д.44</t>
  </si>
  <si>
    <t>Карпинск, ул.Ленина, д.48</t>
  </si>
  <si>
    <t>Карпинск, ул.Ленина, д.92</t>
  </si>
  <si>
    <t>Карпинск, ул.Лермонтова, д.2</t>
  </si>
  <si>
    <t>Карпинск, ул.Лермонтова, д.6</t>
  </si>
  <si>
    <t>Карпинск, ул.Лесопильная, д.65</t>
  </si>
  <si>
    <t>Карпинск, ул.Лесопильная, д.8</t>
  </si>
  <si>
    <t>Карпинск, ул.Луначарского, д.102</t>
  </si>
  <si>
    <t>Карпинск, ул.Луначарского, д.104</t>
  </si>
  <si>
    <t>Карпинск, ул.Луначарского, д.106</t>
  </si>
  <si>
    <t>Карпинск, ул.Луначарского, д.69</t>
  </si>
  <si>
    <t>Карпинск, ул.Луначарского, д.73</t>
  </si>
  <si>
    <t>Карпинск, ул.Луначарского, д.87</t>
  </si>
  <si>
    <t>Карпинск, ул.Луначарского, д.89</t>
  </si>
  <si>
    <t>Карпинск, ул.Луначарского, д.91</t>
  </si>
  <si>
    <t>Карпинск, ул.Луначарского, д.93</t>
  </si>
  <si>
    <t>Карпинск, ул.Максима Горького, д.3</t>
  </si>
  <si>
    <t>Карпинск, ул.Максима Горького, д.5</t>
  </si>
  <si>
    <t>Карпинск, ул.Мира, д.26</t>
  </si>
  <si>
    <t>Карпинск, ул.Осипенко, д.48</t>
  </si>
  <si>
    <t>Карпинск, ул.Осипенко, д.49</t>
  </si>
  <si>
    <t>Карпинск, ул.Попова, д.11</t>
  </si>
  <si>
    <t>Карпинск, ул.Попова, д.3</t>
  </si>
  <si>
    <t>Карпинск, ул.Попова, д.5</t>
  </si>
  <si>
    <t>Карпинск, ул.Попова, д.9</t>
  </si>
  <si>
    <t>Карпинск, ул.Южная 2-ая, д.1, к.а</t>
  </si>
  <si>
    <t>№</t>
  </si>
  <si>
    <t>п/п</t>
  </si>
  <si>
    <t>т/рем.</t>
  </si>
  <si>
    <t>содерж.</t>
  </si>
  <si>
    <t>тариф</t>
  </si>
  <si>
    <t>Железнодорожный,  д.9</t>
  </si>
  <si>
    <t>жилые</t>
  </si>
  <si>
    <t>нежилые</t>
  </si>
  <si>
    <t>адрес</t>
  </si>
  <si>
    <t>итого:</t>
  </si>
  <si>
    <t>общий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</si>
  <si>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</si>
  <si>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</si>
  <si>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</si>
  <si>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</si>
  <si>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</si>
  <si>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</si>
  <si>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</si>
  <si>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</si>
  <si>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</si>
  <si>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Площадь</t>
  </si>
  <si>
    <t>Карпинск, ул.Мира, д.30</t>
  </si>
  <si>
    <t>Карпинск, ул.Советская, д.113/2</t>
  </si>
  <si>
    <t>Карпинск, ул.Советская, д.113/3</t>
  </si>
  <si>
    <t>ЖЭУ</t>
  </si>
  <si>
    <t>Выполнено</t>
  </si>
  <si>
    <t>подвалов</t>
  </si>
  <si>
    <t>с учетом</t>
  </si>
  <si>
    <t>аренды</t>
  </si>
  <si>
    <t>ВСЕГО</t>
  </si>
  <si>
    <t xml:space="preserve">план на </t>
  </si>
  <si>
    <t>ТБО,ОПУ</t>
  </si>
  <si>
    <t>без ЖБО</t>
  </si>
  <si>
    <t>месяц</t>
  </si>
  <si>
    <t>без упр. ТБО,ЖБО</t>
  </si>
  <si>
    <t>ОПУ,газ.</t>
  </si>
  <si>
    <t>упр.,газ</t>
  </si>
  <si>
    <t>ЖКО</t>
  </si>
  <si>
    <t>Карпинск, ул.Максима Горького, д.14а</t>
  </si>
  <si>
    <t>Карпинск, ул.Советская, д.113/1</t>
  </si>
  <si>
    <t>январь-июнь</t>
  </si>
  <si>
    <t>План на 1 полугодие</t>
  </si>
  <si>
    <t>июль-август</t>
  </si>
  <si>
    <t>План на 2 полугодие</t>
  </si>
  <si>
    <t>Годовой план</t>
  </si>
  <si>
    <t>долг 2015</t>
  </si>
  <si>
    <t>с корректир.</t>
  </si>
  <si>
    <t>долга</t>
  </si>
  <si>
    <t>( включили</t>
  </si>
  <si>
    <t>необходимые</t>
  </si>
  <si>
    <t>работы в должниках)</t>
  </si>
  <si>
    <t>остатков</t>
  </si>
  <si>
    <t xml:space="preserve">(с учетом </t>
  </si>
  <si>
    <t>2013,2014)</t>
  </si>
  <si>
    <t>ЖЭУ(мес)</t>
  </si>
  <si>
    <t>ЖКО(мес)</t>
  </si>
  <si>
    <t>январь</t>
  </si>
  <si>
    <t>Выполнены работы</t>
  </si>
  <si>
    <t>своими силами</t>
  </si>
  <si>
    <t>Работы сторон. организаций</t>
  </si>
  <si>
    <t>февраль</t>
  </si>
  <si>
    <t>апрель</t>
  </si>
  <si>
    <t>Работы выполнены</t>
  </si>
  <si>
    <t>ЖЭУ(год)</t>
  </si>
  <si>
    <t>ЖКО(год)</t>
  </si>
  <si>
    <t>всего</t>
  </si>
  <si>
    <t>за год</t>
  </si>
  <si>
    <t>Остаток с учетом выполненных работ</t>
  </si>
  <si>
    <t>Увеличен план 2016г. в счет средств 2017года</t>
  </si>
  <si>
    <t>поверка ОПУ 2016</t>
  </si>
  <si>
    <t>Карпинск, ул.Ленина, д.88а</t>
  </si>
  <si>
    <t>Карпинск, ул.Почтамтская, д.4</t>
  </si>
  <si>
    <t>Остаток</t>
  </si>
  <si>
    <t>по начисл.</t>
  </si>
  <si>
    <t>выпол.работ</t>
  </si>
  <si>
    <t xml:space="preserve">Доходы от </t>
  </si>
  <si>
    <t xml:space="preserve">ср-ва за </t>
  </si>
  <si>
    <t>обслуживан.</t>
  </si>
  <si>
    <t>Неиспользов.</t>
  </si>
  <si>
    <t>окон+датчиков</t>
  </si>
  <si>
    <t>за установку</t>
  </si>
  <si>
    <t>Возврат ПК</t>
  </si>
  <si>
    <t>с 01.07.15.-31.12.16.</t>
  </si>
  <si>
    <t>в счет с/ж.</t>
  </si>
  <si>
    <t xml:space="preserve">ОПУ </t>
  </si>
  <si>
    <t>с 01.01.16.-31.12.16.</t>
  </si>
  <si>
    <t>доходы</t>
  </si>
  <si>
    <t xml:space="preserve"> 2015год</t>
  </si>
  <si>
    <t>Долг</t>
  </si>
  <si>
    <t>по оплате</t>
  </si>
  <si>
    <t>на 01.12.16.</t>
  </si>
  <si>
    <t>на 01.01.17.</t>
  </si>
  <si>
    <t>остатков 2015</t>
  </si>
  <si>
    <t>доходов 2016.</t>
  </si>
  <si>
    <t xml:space="preserve">Долг </t>
  </si>
  <si>
    <t>по данным РЦУ</t>
  </si>
  <si>
    <t>долг погашен</t>
  </si>
  <si>
    <t>долг на 2017</t>
  </si>
  <si>
    <t>Отчет с/ж+т/р 2016год.</t>
  </si>
  <si>
    <t>Остаток по начисл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</si>
</sst>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</numFmts>
  <fonts count="3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8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1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18" borderId="12" xfId="0" applyFill="1" applyBorder="1" applyAlignment="1">
      <alignment/>
    </xf>
    <xf numFmtId="2" fontId="0" fillId="18" borderId="10" xfId="0" applyNumberFormat="1" applyFill="1" applyBorder="1" applyAlignment="1">
      <alignment/>
    </xf>
    <xf numFmtId="2" fontId="0" fillId="16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18" borderId="13" xfId="0" applyFill="1" applyBorder="1" applyAlignment="1">
      <alignment/>
    </xf>
    <xf numFmtId="0" fontId="0" fillId="0" borderId="14" xfId="0" applyBorder="1" applyAlignment="1">
      <alignment/>
    </xf>
    <xf numFmtId="2" fontId="2" fillId="1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2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2" xfId="0" applyFill="1" applyBorder="1" applyAlignment="1">
      <alignment/>
    </xf>
    <xf numFmtId="0" fontId="0" fillId="18" borderId="0" xfId="0" applyFill="1" applyAlignment="1">
      <alignment/>
    </xf>
    <xf numFmtId="0" fontId="23" fillId="0" borderId="0" xfId="0" applyFont="1" applyBorder="1" applyAlignment="1">
      <alignment/>
    </xf>
    <xf numFmtId="0" fontId="0" fillId="8" borderId="17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0" xfId="0" applyFill="1" applyBorder="1" applyAlignment="1">
      <alignment/>
    </xf>
    <xf numFmtId="2" fontId="0" fillId="8" borderId="10" xfId="0" applyNumberFormat="1" applyFill="1" applyBorder="1" applyAlignment="1">
      <alignment/>
    </xf>
    <xf numFmtId="2" fontId="0" fillId="8" borderId="19" xfId="0" applyNumberFormat="1" applyFill="1" applyBorder="1" applyAlignment="1">
      <alignment/>
    </xf>
    <xf numFmtId="0" fontId="0" fillId="8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18" borderId="17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0" xfId="0" applyFill="1" applyBorder="1" applyAlignment="1">
      <alignment/>
    </xf>
    <xf numFmtId="2" fontId="0" fillId="19" borderId="10" xfId="0" applyNumberFormat="1" applyFill="1" applyBorder="1" applyAlignment="1">
      <alignment/>
    </xf>
    <xf numFmtId="2" fontId="0" fillId="19" borderId="19" xfId="0" applyNumberForma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2" fontId="2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13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6" borderId="19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2" fontId="0" fillId="13" borderId="19" xfId="0" applyNumberFormat="1" applyFill="1" applyBorder="1" applyAlignment="1">
      <alignment/>
    </xf>
    <xf numFmtId="0" fontId="0" fillId="8" borderId="20" xfId="0" applyFill="1" applyBorder="1" applyAlignment="1">
      <alignment/>
    </xf>
    <xf numFmtId="0" fontId="0" fillId="16" borderId="17" xfId="0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2" fontId="2" fillId="18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26" fillId="16" borderId="13" xfId="0" applyFont="1" applyFill="1" applyBorder="1" applyAlignment="1">
      <alignment horizontal="center"/>
    </xf>
    <xf numFmtId="0" fontId="26" fillId="16" borderId="12" xfId="0" applyFont="1" applyFill="1" applyBorder="1" applyAlignment="1">
      <alignment/>
    </xf>
    <xf numFmtId="0" fontId="1" fillId="16" borderId="12" xfId="0" applyFont="1" applyFill="1" applyBorder="1" applyAlignment="1">
      <alignment horizontal="center"/>
    </xf>
    <xf numFmtId="2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2" fontId="1" fillId="19" borderId="0" xfId="0" applyNumberFormat="1" applyFont="1" applyFill="1" applyBorder="1" applyAlignment="1">
      <alignment/>
    </xf>
    <xf numFmtId="0" fontId="1" fillId="16" borderId="15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2" fontId="28" fillId="8" borderId="10" xfId="0" applyNumberFormat="1" applyFont="1" applyFill="1" applyBorder="1" applyAlignment="1">
      <alignment/>
    </xf>
    <xf numFmtId="2" fontId="28" fillId="13" borderId="10" xfId="0" applyNumberFormat="1" applyFont="1" applyFill="1" applyBorder="1" applyAlignment="1">
      <alignment/>
    </xf>
    <xf numFmtId="2" fontId="28" fillId="6" borderId="10" xfId="0" applyNumberFormat="1" applyFont="1" applyFill="1" applyBorder="1" applyAlignment="1">
      <alignment/>
    </xf>
    <xf numFmtId="2" fontId="28" fillId="19" borderId="10" xfId="0" applyNumberFormat="1" applyFont="1" applyFill="1" applyBorder="1" applyAlignment="1">
      <alignment/>
    </xf>
    <xf numFmtId="2" fontId="0" fillId="2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16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0" fillId="21" borderId="17" xfId="0" applyFill="1" applyBorder="1" applyAlignment="1">
      <alignment/>
    </xf>
    <xf numFmtId="0" fontId="0" fillId="21" borderId="13" xfId="0" applyFill="1" applyBorder="1" applyAlignment="1">
      <alignment/>
    </xf>
    <xf numFmtId="0" fontId="1" fillId="21" borderId="13" xfId="0" applyFont="1" applyFill="1" applyBorder="1" applyAlignment="1">
      <alignment/>
    </xf>
    <xf numFmtId="0" fontId="1" fillId="21" borderId="12" xfId="0" applyFont="1" applyFill="1" applyBorder="1" applyAlignment="1">
      <alignment horizontal="center"/>
    </xf>
    <xf numFmtId="0" fontId="2" fillId="21" borderId="1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16" borderId="0" xfId="0" applyFill="1" applyAlignment="1">
      <alignment/>
    </xf>
    <xf numFmtId="2" fontId="2" fillId="13" borderId="10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" fillId="18" borderId="13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/>
    </xf>
    <xf numFmtId="2" fontId="30" fillId="1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2" fontId="21" fillId="16" borderId="10" xfId="0" applyNumberFormat="1" applyFont="1" applyFill="1" applyBorder="1" applyAlignment="1">
      <alignment/>
    </xf>
    <xf numFmtId="0" fontId="21" fillId="16" borderId="10" xfId="0" applyFont="1" applyFill="1" applyBorder="1" applyAlignment="1">
      <alignment/>
    </xf>
    <xf numFmtId="2" fontId="0" fillId="18" borderId="10" xfId="0" applyNumberFormat="1" applyFont="1" applyFill="1" applyBorder="1" applyAlignment="1">
      <alignment/>
    </xf>
    <xf numFmtId="0" fontId="1" fillId="8" borderId="22" xfId="0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2" fontId="1" fillId="19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8" borderId="14" xfId="0" applyFont="1" applyFill="1" applyBorder="1" applyAlignment="1">
      <alignment horizontal="center"/>
    </xf>
    <xf numFmtId="0" fontId="1" fillId="18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8" borderId="22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9"/>
  <sheetViews>
    <sheetView tabSelected="1" workbookViewId="0" topLeftCell="B1">
      <pane xSplit="1" ySplit="11" topLeftCell="BF111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N125" sqref="BN125"/>
    </sheetView>
  </sheetViews>
  <sheetFormatPr defaultColWidth="9.140625" defaultRowHeight="12.75"/>
  <cols>
    <col min="1" max="1" width="6.421875" style="0" hidden="1" customWidth="1"/>
    <col min="2" max="2" width="33.421875" style="0" customWidth="1"/>
    <col min="3" max="3" width="10.421875" style="0" customWidth="1"/>
    <col min="4" max="4" width="10.7109375" style="0" customWidth="1"/>
    <col min="5" max="5" width="13.140625" style="0" customWidth="1"/>
    <col min="6" max="6" width="9.421875" style="0" customWidth="1"/>
    <col min="7" max="7" width="10.00390625" style="0" customWidth="1"/>
    <col min="8" max="8" width="9.8515625" style="0" customWidth="1"/>
    <col min="9" max="9" width="14.00390625" style="0" customWidth="1"/>
    <col min="10" max="10" width="12.7109375" style="0" customWidth="1"/>
    <col min="11" max="11" width="8.8515625" style="0" customWidth="1"/>
    <col min="12" max="12" width="10.421875" style="0" customWidth="1"/>
    <col min="13" max="13" width="9.28125" style="0" customWidth="1"/>
    <col min="14" max="14" width="14.140625" style="0" customWidth="1"/>
    <col min="15" max="15" width="12.28125" style="0" customWidth="1"/>
    <col min="16" max="16" width="13.8515625" style="0" customWidth="1"/>
    <col min="17" max="17" width="14.00390625" style="0" customWidth="1"/>
    <col min="18" max="18" width="13.57421875" style="0" hidden="1" customWidth="1"/>
    <col min="19" max="19" width="21.421875" style="0" customWidth="1"/>
    <col min="20" max="20" width="11.28125" style="0" hidden="1" customWidth="1"/>
    <col min="21" max="21" width="12.00390625" style="0" hidden="1" customWidth="1"/>
    <col min="22" max="22" width="17.00390625" style="0" customWidth="1"/>
    <col min="23" max="23" width="14.28125" style="0" customWidth="1"/>
    <col min="24" max="24" width="12.7109375" style="0" customWidth="1"/>
    <col min="25" max="25" width="11.8515625" style="0" customWidth="1"/>
    <col min="26" max="26" width="11.421875" style="0" customWidth="1"/>
    <col min="27" max="27" width="12.00390625" style="0" customWidth="1"/>
    <col min="28" max="28" width="11.7109375" style="0" customWidth="1"/>
    <col min="29" max="29" width="12.7109375" style="0" customWidth="1"/>
    <col min="30" max="30" width="12.57421875" style="0" customWidth="1"/>
    <col min="31" max="31" width="13.7109375" style="0" customWidth="1"/>
    <col min="32" max="32" width="12.57421875" style="0" customWidth="1"/>
    <col min="33" max="33" width="12.28125" style="0" customWidth="1"/>
    <col min="34" max="34" width="12.57421875" style="0" customWidth="1"/>
    <col min="35" max="36" width="13.00390625" style="0" customWidth="1"/>
    <col min="37" max="38" width="13.140625" style="0" customWidth="1"/>
    <col min="39" max="40" width="12.7109375" style="0" customWidth="1"/>
    <col min="41" max="41" width="11.8515625" style="0" customWidth="1"/>
    <col min="42" max="42" width="11.7109375" style="0" customWidth="1"/>
    <col min="43" max="44" width="11.8515625" style="0" customWidth="1"/>
    <col min="45" max="45" width="12.8515625" style="0" customWidth="1"/>
    <col min="46" max="47" width="12.57421875" style="0" customWidth="1"/>
    <col min="48" max="48" width="11.7109375" style="0" customWidth="1"/>
    <col min="49" max="49" width="11.28125" style="0" customWidth="1"/>
    <col min="50" max="50" width="13.28125" style="0" customWidth="1"/>
    <col min="51" max="51" width="11.7109375" style="0" customWidth="1"/>
    <col min="52" max="52" width="11.57421875" style="0" customWidth="1"/>
    <col min="53" max="53" width="12.421875" style="0" customWidth="1"/>
    <col min="54" max="54" width="11.8515625" style="0" customWidth="1"/>
    <col min="55" max="55" width="11.28125" style="0" customWidth="1"/>
    <col min="56" max="56" width="12.421875" style="0" hidden="1" customWidth="1"/>
    <col min="57" max="57" width="11.28125" style="0" hidden="1" customWidth="1"/>
    <col min="58" max="58" width="13.00390625" style="0" customWidth="1"/>
    <col min="59" max="59" width="11.8515625" style="0" customWidth="1"/>
    <col min="60" max="61" width="13.7109375" style="0" customWidth="1"/>
    <col min="62" max="63" width="14.140625" style="0" customWidth="1"/>
    <col min="64" max="64" width="14.140625" style="0" hidden="1" customWidth="1"/>
    <col min="65" max="65" width="18.8515625" style="0" customWidth="1"/>
    <col min="66" max="66" width="14.140625" style="0" customWidth="1"/>
  </cols>
  <sheetData>
    <row r="1" spans="1:64" ht="15">
      <c r="A1" s="23"/>
      <c r="B1" s="100" t="s">
        <v>431</v>
      </c>
      <c r="C1" s="23"/>
      <c r="D1" s="23"/>
      <c r="E1" s="23"/>
      <c r="F1" s="23"/>
      <c r="G1" s="23"/>
      <c r="H1" s="23"/>
      <c r="I1" s="23"/>
      <c r="BL1" s="95" t="s">
        <v>430</v>
      </c>
    </row>
    <row r="2" spans="2:64" ht="18.75">
      <c r="B2" s="24"/>
      <c r="V2" s="68"/>
      <c r="BA2" s="73"/>
      <c r="BL2" s="93" t="s">
        <v>429</v>
      </c>
    </row>
    <row r="3" spans="1:66" ht="12.75" customHeight="1">
      <c r="A3" s="25"/>
      <c r="B3" s="25"/>
      <c r="C3" s="34"/>
      <c r="D3" s="114" t="s">
        <v>353</v>
      </c>
      <c r="E3" s="52"/>
      <c r="F3" s="134" t="s">
        <v>373</v>
      </c>
      <c r="G3" s="134"/>
      <c r="H3" s="135"/>
      <c r="I3" s="36"/>
      <c r="J3" s="20"/>
      <c r="K3" s="134" t="s">
        <v>375</v>
      </c>
      <c r="L3" s="134"/>
      <c r="M3" s="135"/>
      <c r="N3" s="36"/>
      <c r="O3" s="53"/>
      <c r="P3" s="36"/>
      <c r="Q3" s="36"/>
      <c r="R3" s="36"/>
      <c r="S3" s="53"/>
      <c r="T3" s="107"/>
      <c r="U3" s="107"/>
      <c r="V3" s="107"/>
      <c r="W3" s="107"/>
      <c r="X3" s="140" t="s">
        <v>401</v>
      </c>
      <c r="Y3" s="130" t="s">
        <v>390</v>
      </c>
      <c r="Z3" s="131"/>
      <c r="AA3" s="130" t="s">
        <v>390</v>
      </c>
      <c r="AB3" s="131"/>
      <c r="AC3" s="130" t="s">
        <v>390</v>
      </c>
      <c r="AD3" s="131"/>
      <c r="AE3" s="130" t="s">
        <v>390</v>
      </c>
      <c r="AF3" s="131"/>
      <c r="AG3" s="130" t="s">
        <v>390</v>
      </c>
      <c r="AH3" s="131"/>
      <c r="AI3" s="130" t="s">
        <v>390</v>
      </c>
      <c r="AJ3" s="131"/>
      <c r="AK3" s="130" t="s">
        <v>390</v>
      </c>
      <c r="AL3" s="131"/>
      <c r="AM3" s="130" t="s">
        <v>390</v>
      </c>
      <c r="AN3" s="131"/>
      <c r="AO3" s="130" t="s">
        <v>390</v>
      </c>
      <c r="AP3" s="131"/>
      <c r="AQ3" s="130" t="s">
        <v>390</v>
      </c>
      <c r="AR3" s="131"/>
      <c r="AS3" s="130" t="s">
        <v>390</v>
      </c>
      <c r="AT3" s="131"/>
      <c r="AU3" s="130" t="s">
        <v>390</v>
      </c>
      <c r="AV3" s="131"/>
      <c r="AW3" s="126" t="s">
        <v>358</v>
      </c>
      <c r="AX3" s="127"/>
      <c r="AY3" s="70"/>
      <c r="AZ3" s="118" t="s">
        <v>392</v>
      </c>
      <c r="BA3" s="119"/>
      <c r="BB3" s="118" t="s">
        <v>395</v>
      </c>
      <c r="BC3" s="119"/>
      <c r="BD3" s="118" t="s">
        <v>400</v>
      </c>
      <c r="BE3" s="119"/>
      <c r="BF3" s="20"/>
      <c r="BG3" s="5"/>
      <c r="BH3" s="15"/>
      <c r="BI3" s="15"/>
      <c r="BJ3" s="15"/>
      <c r="BK3" s="16"/>
      <c r="BL3" s="87" t="s">
        <v>406</v>
      </c>
      <c r="BM3" s="87" t="s">
        <v>406</v>
      </c>
      <c r="BN3" s="97"/>
    </row>
    <row r="4" spans="1:66" ht="12.75" customHeight="1">
      <c r="A4" s="27" t="s">
        <v>333</v>
      </c>
      <c r="B4" s="27" t="s">
        <v>341</v>
      </c>
      <c r="C4" s="27"/>
      <c r="D4" s="27"/>
      <c r="E4" s="27"/>
      <c r="F4" s="25" t="s">
        <v>337</v>
      </c>
      <c r="G4" s="25" t="s">
        <v>337</v>
      </c>
      <c r="H4" s="26" t="s">
        <v>343</v>
      </c>
      <c r="I4" s="37" t="s">
        <v>363</v>
      </c>
      <c r="J4" s="136" t="s">
        <v>374</v>
      </c>
      <c r="K4" s="25" t="s">
        <v>337</v>
      </c>
      <c r="L4" s="25" t="s">
        <v>337</v>
      </c>
      <c r="M4" s="26" t="s">
        <v>343</v>
      </c>
      <c r="N4" s="37" t="s">
        <v>363</v>
      </c>
      <c r="O4" s="136" t="s">
        <v>376</v>
      </c>
      <c r="P4" s="54" t="s">
        <v>377</v>
      </c>
      <c r="Q4" s="54" t="s">
        <v>378</v>
      </c>
      <c r="R4" s="54" t="s">
        <v>377</v>
      </c>
      <c r="S4" s="17" t="s">
        <v>377</v>
      </c>
      <c r="T4" s="56"/>
      <c r="U4" s="56"/>
      <c r="V4" s="56" t="s">
        <v>377</v>
      </c>
      <c r="W4" s="56" t="s">
        <v>377</v>
      </c>
      <c r="X4" s="141"/>
      <c r="Y4" s="132"/>
      <c r="Z4" s="133"/>
      <c r="AA4" s="132"/>
      <c r="AB4" s="133"/>
      <c r="AC4" s="132"/>
      <c r="AD4" s="133"/>
      <c r="AE4" s="132"/>
      <c r="AF4" s="133"/>
      <c r="AG4" s="132"/>
      <c r="AH4" s="133"/>
      <c r="AI4" s="132"/>
      <c r="AJ4" s="133"/>
      <c r="AK4" s="132"/>
      <c r="AL4" s="133"/>
      <c r="AM4" s="132"/>
      <c r="AN4" s="133"/>
      <c r="AO4" s="132"/>
      <c r="AP4" s="133"/>
      <c r="AQ4" s="132"/>
      <c r="AR4" s="133"/>
      <c r="AS4" s="132"/>
      <c r="AT4" s="133"/>
      <c r="AU4" s="132"/>
      <c r="AV4" s="133"/>
      <c r="AW4" s="128"/>
      <c r="AX4" s="129"/>
      <c r="AY4" s="71"/>
      <c r="AZ4" s="120"/>
      <c r="BA4" s="121"/>
      <c r="BB4" s="120"/>
      <c r="BC4" s="121"/>
      <c r="BD4" s="120"/>
      <c r="BE4" s="121"/>
      <c r="BF4" s="21"/>
      <c r="BG4" s="12"/>
      <c r="BH4" s="14"/>
      <c r="BI4" s="14"/>
      <c r="BJ4" s="14"/>
      <c r="BK4" s="58"/>
      <c r="BL4" s="88"/>
      <c r="BM4" s="88"/>
      <c r="BN4" s="98"/>
    </row>
    <row r="5" spans="1:66" ht="13.5" customHeight="1">
      <c r="A5" s="27" t="s">
        <v>334</v>
      </c>
      <c r="B5" s="27"/>
      <c r="C5" s="27" t="s">
        <v>339</v>
      </c>
      <c r="D5" s="27" t="s">
        <v>340</v>
      </c>
      <c r="E5" s="27" t="s">
        <v>0</v>
      </c>
      <c r="F5" s="27" t="s">
        <v>335</v>
      </c>
      <c r="G5" s="27" t="s">
        <v>336</v>
      </c>
      <c r="H5" s="29"/>
      <c r="I5" s="37" t="s">
        <v>366</v>
      </c>
      <c r="J5" s="136"/>
      <c r="K5" s="27" t="s">
        <v>335</v>
      </c>
      <c r="L5" s="27" t="s">
        <v>336</v>
      </c>
      <c r="M5" s="29"/>
      <c r="N5" s="37" t="s">
        <v>366</v>
      </c>
      <c r="O5" s="136"/>
      <c r="P5" s="54">
        <v>2016</v>
      </c>
      <c r="Q5" s="54" t="s">
        <v>385</v>
      </c>
      <c r="R5" s="54">
        <v>2016</v>
      </c>
      <c r="S5" s="17">
        <v>2016</v>
      </c>
      <c r="T5" s="56"/>
      <c r="U5" s="56"/>
      <c r="V5" s="56">
        <v>2016</v>
      </c>
      <c r="W5" s="56">
        <v>2016</v>
      </c>
      <c r="X5" s="141"/>
      <c r="Y5" s="132"/>
      <c r="Z5" s="133"/>
      <c r="AA5" s="132"/>
      <c r="AB5" s="133"/>
      <c r="AC5" s="132"/>
      <c r="AD5" s="133"/>
      <c r="AE5" s="132"/>
      <c r="AF5" s="133"/>
      <c r="AG5" s="132"/>
      <c r="AH5" s="133"/>
      <c r="AI5" s="132"/>
      <c r="AJ5" s="133"/>
      <c r="AK5" s="132"/>
      <c r="AL5" s="133"/>
      <c r="AM5" s="132"/>
      <c r="AN5" s="133"/>
      <c r="AO5" s="132"/>
      <c r="AP5" s="133"/>
      <c r="AQ5" s="132"/>
      <c r="AR5" s="133"/>
      <c r="AS5" s="132"/>
      <c r="AT5" s="133"/>
      <c r="AU5" s="132"/>
      <c r="AV5" s="133"/>
      <c r="AW5" s="128"/>
      <c r="AX5" s="129"/>
      <c r="AY5" s="71"/>
      <c r="AZ5" s="120"/>
      <c r="BA5" s="121"/>
      <c r="BB5" s="120"/>
      <c r="BC5" s="121"/>
      <c r="BD5" s="120"/>
      <c r="BE5" s="121"/>
      <c r="BF5" s="21"/>
      <c r="BG5" s="12"/>
      <c r="BH5" s="14"/>
      <c r="BI5" s="14"/>
      <c r="BJ5" s="14"/>
      <c r="BK5" s="58"/>
      <c r="BL5" s="88"/>
      <c r="BM5" s="88"/>
      <c r="BN5" s="98"/>
    </row>
    <row r="6" spans="1:66" ht="13.5" customHeight="1">
      <c r="A6" s="27"/>
      <c r="B6" s="27"/>
      <c r="C6" s="27"/>
      <c r="D6" s="27"/>
      <c r="E6" s="27"/>
      <c r="F6" s="27"/>
      <c r="G6" s="27" t="s">
        <v>365</v>
      </c>
      <c r="H6" s="29"/>
      <c r="I6" s="37">
        <v>2016</v>
      </c>
      <c r="J6" s="136"/>
      <c r="K6" s="27"/>
      <c r="L6" s="27" t="s">
        <v>365</v>
      </c>
      <c r="M6" s="29"/>
      <c r="N6" s="37">
        <v>2016</v>
      </c>
      <c r="O6" s="136"/>
      <c r="P6" s="54"/>
      <c r="Q6" s="54" t="s">
        <v>384</v>
      </c>
      <c r="R6" s="54" t="s">
        <v>379</v>
      </c>
      <c r="S6" s="17" t="s">
        <v>379</v>
      </c>
      <c r="T6" s="56"/>
      <c r="U6" s="56"/>
      <c r="V6" s="56" t="s">
        <v>379</v>
      </c>
      <c r="W6" s="56" t="s">
        <v>379</v>
      </c>
      <c r="X6" s="141"/>
      <c r="Y6" s="132"/>
      <c r="Z6" s="133"/>
      <c r="AA6" s="132"/>
      <c r="AB6" s="133"/>
      <c r="AC6" s="132"/>
      <c r="AD6" s="133"/>
      <c r="AE6" s="132"/>
      <c r="AF6" s="133"/>
      <c r="AG6" s="132"/>
      <c r="AH6" s="133"/>
      <c r="AI6" s="132"/>
      <c r="AJ6" s="133"/>
      <c r="AK6" s="132"/>
      <c r="AL6" s="133"/>
      <c r="AM6" s="132"/>
      <c r="AN6" s="133"/>
      <c r="AO6" s="132"/>
      <c r="AP6" s="133"/>
      <c r="AQ6" s="132"/>
      <c r="AR6" s="133"/>
      <c r="AS6" s="132"/>
      <c r="AT6" s="133"/>
      <c r="AU6" s="132"/>
      <c r="AV6" s="133"/>
      <c r="AW6" s="128"/>
      <c r="AX6" s="129"/>
      <c r="AY6" s="71"/>
      <c r="AZ6" s="120"/>
      <c r="BA6" s="121"/>
      <c r="BB6" s="120"/>
      <c r="BC6" s="121"/>
      <c r="BD6" s="120"/>
      <c r="BE6" s="121"/>
      <c r="BF6" s="21"/>
      <c r="BG6" s="137" t="s">
        <v>419</v>
      </c>
      <c r="BH6" s="138"/>
      <c r="BI6" s="138"/>
      <c r="BJ6" s="138"/>
      <c r="BK6" s="139"/>
      <c r="BL6" s="88"/>
      <c r="BM6" s="88"/>
      <c r="BN6" s="98"/>
    </row>
    <row r="7" spans="1:66" ht="15.75">
      <c r="A7" s="27"/>
      <c r="B7" s="27"/>
      <c r="C7" s="27"/>
      <c r="D7" s="27"/>
      <c r="E7" s="27"/>
      <c r="F7" s="27"/>
      <c r="G7" s="27" t="s">
        <v>364</v>
      </c>
      <c r="H7" s="29"/>
      <c r="I7" s="99" t="s">
        <v>367</v>
      </c>
      <c r="J7" s="21"/>
      <c r="K7" s="27"/>
      <c r="L7" s="27" t="s">
        <v>364</v>
      </c>
      <c r="M7" s="29"/>
      <c r="N7" s="99" t="s">
        <v>367</v>
      </c>
      <c r="O7" s="21"/>
      <c r="P7" s="62"/>
      <c r="Q7" s="54" t="s">
        <v>386</v>
      </c>
      <c r="R7" s="54" t="s">
        <v>380</v>
      </c>
      <c r="S7" s="17" t="s">
        <v>380</v>
      </c>
      <c r="T7" s="56"/>
      <c r="U7" s="56"/>
      <c r="V7" s="56" t="s">
        <v>380</v>
      </c>
      <c r="W7" s="56" t="s">
        <v>380</v>
      </c>
      <c r="X7" s="141"/>
      <c r="Y7" s="132"/>
      <c r="Z7" s="133"/>
      <c r="AA7" s="132"/>
      <c r="AB7" s="133"/>
      <c r="AC7" s="132"/>
      <c r="AD7" s="133"/>
      <c r="AE7" s="132"/>
      <c r="AF7" s="133"/>
      <c r="AG7" s="132"/>
      <c r="AH7" s="133"/>
      <c r="AI7" s="132"/>
      <c r="AJ7" s="133"/>
      <c r="AK7" s="132"/>
      <c r="AL7" s="133"/>
      <c r="AM7" s="132"/>
      <c r="AN7" s="133"/>
      <c r="AO7" s="132"/>
      <c r="AP7" s="133"/>
      <c r="AQ7" s="132"/>
      <c r="AR7" s="133"/>
      <c r="AS7" s="132"/>
      <c r="AT7" s="133"/>
      <c r="AU7" s="132"/>
      <c r="AV7" s="133"/>
      <c r="AW7" s="128"/>
      <c r="AX7" s="129"/>
      <c r="AY7" s="71"/>
      <c r="AZ7" s="120"/>
      <c r="BA7" s="121"/>
      <c r="BB7" s="120"/>
      <c r="BC7" s="121"/>
      <c r="BD7" s="120"/>
      <c r="BE7" s="121"/>
      <c r="BF7" s="85" t="s">
        <v>405</v>
      </c>
      <c r="BG7" s="46" t="s">
        <v>405</v>
      </c>
      <c r="BH7" s="74" t="s">
        <v>408</v>
      </c>
      <c r="BI7" s="74" t="s">
        <v>411</v>
      </c>
      <c r="BJ7" s="74" t="s">
        <v>414</v>
      </c>
      <c r="BK7" s="57"/>
      <c r="BL7" s="89" t="s">
        <v>427</v>
      </c>
      <c r="BM7" s="89" t="s">
        <v>432</v>
      </c>
      <c r="BN7" s="102" t="s">
        <v>421</v>
      </c>
    </row>
    <row r="8" spans="1:66" ht="15.75">
      <c r="A8" s="27"/>
      <c r="B8" s="27"/>
      <c r="C8" s="27"/>
      <c r="D8" s="27"/>
      <c r="E8" s="27"/>
      <c r="F8" s="27"/>
      <c r="G8" s="27"/>
      <c r="H8" s="29"/>
      <c r="I8" s="11"/>
      <c r="J8" s="21"/>
      <c r="K8" s="27"/>
      <c r="L8" s="27"/>
      <c r="M8" s="29"/>
      <c r="N8" s="11"/>
      <c r="O8" s="21"/>
      <c r="P8" s="62"/>
      <c r="Q8" s="62"/>
      <c r="R8" s="54"/>
      <c r="S8" s="64" t="s">
        <v>381</v>
      </c>
      <c r="T8" s="108"/>
      <c r="U8" s="108"/>
      <c r="V8" s="108" t="s">
        <v>381</v>
      </c>
      <c r="W8" s="108" t="s">
        <v>381</v>
      </c>
      <c r="X8" s="141"/>
      <c r="Y8" s="132"/>
      <c r="Z8" s="133"/>
      <c r="AA8" s="132"/>
      <c r="AB8" s="133"/>
      <c r="AC8" s="132"/>
      <c r="AD8" s="133"/>
      <c r="AE8" s="132"/>
      <c r="AF8" s="133"/>
      <c r="AG8" s="132"/>
      <c r="AH8" s="133"/>
      <c r="AI8" s="132"/>
      <c r="AJ8" s="133"/>
      <c r="AK8" s="132"/>
      <c r="AL8" s="133"/>
      <c r="AM8" s="132"/>
      <c r="AN8" s="133"/>
      <c r="AO8" s="132"/>
      <c r="AP8" s="133"/>
      <c r="AQ8" s="132"/>
      <c r="AR8" s="133"/>
      <c r="AS8" s="132"/>
      <c r="AT8" s="133"/>
      <c r="AU8" s="132"/>
      <c r="AV8" s="133"/>
      <c r="AW8" s="128"/>
      <c r="AX8" s="129"/>
      <c r="AY8" s="71"/>
      <c r="AZ8" s="120"/>
      <c r="BA8" s="121"/>
      <c r="BB8" s="120"/>
      <c r="BC8" s="121"/>
      <c r="BD8" s="120"/>
      <c r="BE8" s="121"/>
      <c r="BF8" s="85" t="s">
        <v>406</v>
      </c>
      <c r="BG8" s="46" t="s">
        <v>406</v>
      </c>
      <c r="BH8" s="74" t="s">
        <v>361</v>
      </c>
      <c r="BI8" s="74" t="s">
        <v>409</v>
      </c>
      <c r="BJ8" s="74" t="s">
        <v>413</v>
      </c>
      <c r="BK8" s="74"/>
      <c r="BL8" s="89" t="s">
        <v>360</v>
      </c>
      <c r="BM8" s="89" t="s">
        <v>360</v>
      </c>
      <c r="BN8" s="102" t="s">
        <v>422</v>
      </c>
    </row>
    <row r="9" spans="1:66" ht="15.75">
      <c r="A9" s="27"/>
      <c r="B9" s="27"/>
      <c r="C9" s="27"/>
      <c r="D9" s="27"/>
      <c r="E9" s="27"/>
      <c r="F9" s="27"/>
      <c r="G9" s="27"/>
      <c r="H9" s="29"/>
      <c r="I9" s="11"/>
      <c r="J9" s="21"/>
      <c r="K9" s="27"/>
      <c r="L9" s="27"/>
      <c r="M9" s="29"/>
      <c r="N9" s="11"/>
      <c r="O9" s="21"/>
      <c r="P9" s="62"/>
      <c r="Q9" s="62"/>
      <c r="R9" s="54"/>
      <c r="S9" s="64" t="s">
        <v>382</v>
      </c>
      <c r="T9" s="108"/>
      <c r="U9" s="108"/>
      <c r="V9" s="108" t="s">
        <v>382</v>
      </c>
      <c r="W9" s="108" t="s">
        <v>382</v>
      </c>
      <c r="X9" s="141"/>
      <c r="Y9" s="132"/>
      <c r="Z9" s="133"/>
      <c r="AA9" s="132"/>
      <c r="AB9" s="133"/>
      <c r="AC9" s="132"/>
      <c r="AD9" s="133"/>
      <c r="AE9" s="132"/>
      <c r="AF9" s="133"/>
      <c r="AG9" s="132"/>
      <c r="AH9" s="133"/>
      <c r="AI9" s="132"/>
      <c r="AJ9" s="133"/>
      <c r="AK9" s="132"/>
      <c r="AL9" s="133"/>
      <c r="AM9" s="132"/>
      <c r="AN9" s="133"/>
      <c r="AO9" s="132"/>
      <c r="AP9" s="133"/>
      <c r="AQ9" s="132"/>
      <c r="AR9" s="133"/>
      <c r="AS9" s="132"/>
      <c r="AT9" s="133"/>
      <c r="AU9" s="132"/>
      <c r="AV9" s="133"/>
      <c r="AW9" s="128"/>
      <c r="AX9" s="129"/>
      <c r="AY9" s="71" t="s">
        <v>358</v>
      </c>
      <c r="AZ9" s="120"/>
      <c r="BA9" s="121"/>
      <c r="BB9" s="120"/>
      <c r="BC9" s="121"/>
      <c r="BD9" s="120"/>
      <c r="BE9" s="121"/>
      <c r="BF9" s="85" t="s">
        <v>360</v>
      </c>
      <c r="BG9" s="56">
        <v>2013</v>
      </c>
      <c r="BH9" s="74" t="s">
        <v>359</v>
      </c>
      <c r="BI9" s="74" t="s">
        <v>410</v>
      </c>
      <c r="BJ9" s="86" t="s">
        <v>412</v>
      </c>
      <c r="BK9" s="86"/>
      <c r="BL9" s="89" t="s">
        <v>425</v>
      </c>
      <c r="BM9" s="89" t="s">
        <v>425</v>
      </c>
      <c r="BN9" s="102" t="s">
        <v>423</v>
      </c>
    </row>
    <row r="10" spans="1:66" ht="14.25" customHeight="1">
      <c r="A10" s="30"/>
      <c r="B10" s="30"/>
      <c r="C10" s="30"/>
      <c r="D10" s="30"/>
      <c r="E10" s="30"/>
      <c r="F10" s="30"/>
      <c r="G10" s="30" t="s">
        <v>369</v>
      </c>
      <c r="H10" s="28"/>
      <c r="I10" s="7" t="s">
        <v>368</v>
      </c>
      <c r="J10" s="22"/>
      <c r="K10" s="30"/>
      <c r="L10" s="30" t="s">
        <v>369</v>
      </c>
      <c r="M10" s="28"/>
      <c r="N10" s="7" t="s">
        <v>368</v>
      </c>
      <c r="O10" s="22"/>
      <c r="P10" s="7"/>
      <c r="Q10" s="7"/>
      <c r="R10" s="7"/>
      <c r="S10" s="65" t="s">
        <v>383</v>
      </c>
      <c r="T10" s="109"/>
      <c r="U10" s="109"/>
      <c r="V10" s="109" t="s">
        <v>383</v>
      </c>
      <c r="W10" s="109" t="s">
        <v>383</v>
      </c>
      <c r="X10" s="142"/>
      <c r="Y10" s="143" t="s">
        <v>389</v>
      </c>
      <c r="Z10" s="144"/>
      <c r="AA10" s="143" t="s">
        <v>393</v>
      </c>
      <c r="AB10" s="144"/>
      <c r="AC10" s="143" t="s">
        <v>344</v>
      </c>
      <c r="AD10" s="144"/>
      <c r="AE10" s="122" t="s">
        <v>394</v>
      </c>
      <c r="AF10" s="123"/>
      <c r="AG10" s="122" t="s">
        <v>345</v>
      </c>
      <c r="AH10" s="123"/>
      <c r="AI10" s="122" t="s">
        <v>346</v>
      </c>
      <c r="AJ10" s="123"/>
      <c r="AK10" s="122" t="s">
        <v>347</v>
      </c>
      <c r="AL10" s="123"/>
      <c r="AM10" s="122" t="s">
        <v>348</v>
      </c>
      <c r="AN10" s="123"/>
      <c r="AO10" s="122" t="s">
        <v>349</v>
      </c>
      <c r="AP10" s="123"/>
      <c r="AQ10" s="122" t="s">
        <v>350</v>
      </c>
      <c r="AR10" s="123"/>
      <c r="AS10" s="122" t="s">
        <v>351</v>
      </c>
      <c r="AT10" s="123"/>
      <c r="AU10" s="122" t="s">
        <v>352</v>
      </c>
      <c r="AV10" s="123"/>
      <c r="AW10" s="128" t="s">
        <v>399</v>
      </c>
      <c r="AX10" s="129"/>
      <c r="AY10" s="71" t="s">
        <v>399</v>
      </c>
      <c r="AZ10" s="124" t="s">
        <v>402</v>
      </c>
      <c r="BA10" s="125"/>
      <c r="BB10" s="122" t="s">
        <v>391</v>
      </c>
      <c r="BC10" s="123"/>
      <c r="BD10" s="122"/>
      <c r="BE10" s="123"/>
      <c r="BF10" s="18" t="s">
        <v>407</v>
      </c>
      <c r="BG10" s="56">
        <v>2014</v>
      </c>
      <c r="BH10" s="74"/>
      <c r="BI10" s="74" t="s">
        <v>417</v>
      </c>
      <c r="BJ10" s="74" t="s">
        <v>416</v>
      </c>
      <c r="BK10" s="92"/>
      <c r="BL10" s="89" t="s">
        <v>426</v>
      </c>
      <c r="BM10" s="89" t="s">
        <v>426</v>
      </c>
      <c r="BN10" s="102"/>
    </row>
    <row r="11" spans="1:66" ht="27" customHeight="1">
      <c r="A11" s="30"/>
      <c r="B11" s="30"/>
      <c r="C11" s="30"/>
      <c r="D11" s="30"/>
      <c r="E11" s="28"/>
      <c r="F11" s="30"/>
      <c r="G11" s="30"/>
      <c r="H11" s="28"/>
      <c r="I11" s="7"/>
      <c r="J11" s="22"/>
      <c r="K11" s="30"/>
      <c r="L11" s="30"/>
      <c r="M11" s="28"/>
      <c r="N11" s="7"/>
      <c r="O11" s="22"/>
      <c r="P11" s="7"/>
      <c r="Q11" s="7"/>
      <c r="R11" s="7"/>
      <c r="S11" s="66" t="s">
        <v>343</v>
      </c>
      <c r="T11" s="110" t="s">
        <v>387</v>
      </c>
      <c r="U11" s="110" t="s">
        <v>388</v>
      </c>
      <c r="V11" s="110" t="s">
        <v>396</v>
      </c>
      <c r="W11" s="110" t="s">
        <v>397</v>
      </c>
      <c r="X11" s="1"/>
      <c r="Y11" s="60" t="s">
        <v>357</v>
      </c>
      <c r="Z11" s="60" t="s">
        <v>370</v>
      </c>
      <c r="AA11" s="60" t="s">
        <v>357</v>
      </c>
      <c r="AB11" s="60" t="s">
        <v>370</v>
      </c>
      <c r="AC11" s="60" t="s">
        <v>357</v>
      </c>
      <c r="AD11" s="60" t="s">
        <v>370</v>
      </c>
      <c r="AE11" s="60" t="s">
        <v>357</v>
      </c>
      <c r="AF11" s="60" t="s">
        <v>370</v>
      </c>
      <c r="AG11" s="60" t="s">
        <v>357</v>
      </c>
      <c r="AH11" s="60" t="s">
        <v>370</v>
      </c>
      <c r="AI11" s="60" t="s">
        <v>357</v>
      </c>
      <c r="AJ11" s="60" t="s">
        <v>370</v>
      </c>
      <c r="AK11" s="60" t="s">
        <v>357</v>
      </c>
      <c r="AL11" s="60" t="s">
        <v>370</v>
      </c>
      <c r="AM11" s="60" t="s">
        <v>357</v>
      </c>
      <c r="AN11" s="60" t="s">
        <v>370</v>
      </c>
      <c r="AO11" s="60" t="s">
        <v>357</v>
      </c>
      <c r="AP11" s="60" t="s">
        <v>370</v>
      </c>
      <c r="AQ11" s="60" t="s">
        <v>357</v>
      </c>
      <c r="AR11" s="60" t="s">
        <v>370</v>
      </c>
      <c r="AS11" s="60" t="s">
        <v>357</v>
      </c>
      <c r="AT11" s="60" t="s">
        <v>370</v>
      </c>
      <c r="AU11" s="60" t="s">
        <v>357</v>
      </c>
      <c r="AV11" s="60" t="s">
        <v>370</v>
      </c>
      <c r="AW11" s="106" t="s">
        <v>357</v>
      </c>
      <c r="AX11" s="106" t="s">
        <v>370</v>
      </c>
      <c r="AY11" s="72" t="s">
        <v>362</v>
      </c>
      <c r="AZ11" s="60" t="s">
        <v>357</v>
      </c>
      <c r="BA11" s="60" t="s">
        <v>370</v>
      </c>
      <c r="BB11" s="60" t="s">
        <v>357</v>
      </c>
      <c r="BC11" s="60" t="s">
        <v>370</v>
      </c>
      <c r="BD11" s="60" t="s">
        <v>357</v>
      </c>
      <c r="BE11" s="60" t="s">
        <v>370</v>
      </c>
      <c r="BF11" s="63" t="s">
        <v>398</v>
      </c>
      <c r="BG11" s="83" t="s">
        <v>420</v>
      </c>
      <c r="BH11" s="83" t="s">
        <v>418</v>
      </c>
      <c r="BI11" s="83" t="s">
        <v>418</v>
      </c>
      <c r="BJ11" s="83" t="s">
        <v>415</v>
      </c>
      <c r="BK11" s="57" t="s">
        <v>362</v>
      </c>
      <c r="BL11" s="90" t="s">
        <v>424</v>
      </c>
      <c r="BM11" s="90" t="s">
        <v>424</v>
      </c>
      <c r="BN11" s="103" t="s">
        <v>428</v>
      </c>
    </row>
    <row r="12" spans="1:66" ht="13.5" customHeight="1">
      <c r="A12" s="6">
        <v>1</v>
      </c>
      <c r="B12" s="31" t="s">
        <v>338</v>
      </c>
      <c r="C12" s="6">
        <v>411.9</v>
      </c>
      <c r="D12" s="6">
        <v>0</v>
      </c>
      <c r="E12" s="35">
        <f aca="true" t="shared" si="0" ref="E12:E71">C12+D12</f>
        <v>411.9</v>
      </c>
      <c r="F12" s="32">
        <v>3.1</v>
      </c>
      <c r="G12" s="32">
        <v>3.37</v>
      </c>
      <c r="H12" s="33">
        <f aca="true" t="shared" si="1" ref="H12:H71">F12+G12</f>
        <v>6.470000000000001</v>
      </c>
      <c r="I12" s="10">
        <f>H12*E12</f>
        <v>2664.993</v>
      </c>
      <c r="J12" s="9">
        <f>I12*6</f>
        <v>15989.957999999999</v>
      </c>
      <c r="K12" s="32">
        <v>3.32</v>
      </c>
      <c r="L12" s="32">
        <v>3.6</v>
      </c>
      <c r="M12" s="33">
        <f aca="true" t="shared" si="2" ref="M12:M71">K12+L12</f>
        <v>6.92</v>
      </c>
      <c r="N12" s="32">
        <f aca="true" t="shared" si="3" ref="N12:N72">E12*M12</f>
        <v>2850.348</v>
      </c>
      <c r="O12" s="9">
        <f>N12*6</f>
        <v>17102.088</v>
      </c>
      <c r="P12" s="55">
        <f>J12+O12</f>
        <v>33092.046</v>
      </c>
      <c r="Q12" s="8"/>
      <c r="R12" s="8">
        <f>P12-Q12</f>
        <v>33092.046</v>
      </c>
      <c r="S12" s="111">
        <v>33067.32</v>
      </c>
      <c r="T12" s="3">
        <v>1419.08</v>
      </c>
      <c r="U12" s="1">
        <v>1336.53</v>
      </c>
      <c r="V12" s="1">
        <f>T12*12</f>
        <v>17028.96</v>
      </c>
      <c r="W12" s="1">
        <f>U12*12</f>
        <v>16038.36</v>
      </c>
      <c r="X12" s="3"/>
      <c r="Y12" s="6">
        <v>1021.51</v>
      </c>
      <c r="Z12" s="6">
        <v>811.44</v>
      </c>
      <c r="AA12" s="6">
        <v>1021.51</v>
      </c>
      <c r="AB12" s="6">
        <v>811.44</v>
      </c>
      <c r="AC12" s="1">
        <v>0</v>
      </c>
      <c r="AD12" s="1">
        <v>811.44</v>
      </c>
      <c r="AE12" s="1">
        <v>0</v>
      </c>
      <c r="AF12" s="3">
        <v>811.44</v>
      </c>
      <c r="AG12" s="1">
        <v>0</v>
      </c>
      <c r="AH12" s="1">
        <v>811.44</v>
      </c>
      <c r="AI12" s="1">
        <v>209.34</v>
      </c>
      <c r="AJ12" s="1">
        <v>811.44</v>
      </c>
      <c r="AK12" s="1">
        <v>0</v>
      </c>
      <c r="AL12" s="1">
        <v>869.11</v>
      </c>
      <c r="AM12" s="1">
        <v>0</v>
      </c>
      <c r="AN12" s="1">
        <v>869.11</v>
      </c>
      <c r="AO12" s="1">
        <v>0</v>
      </c>
      <c r="AP12" s="1">
        <v>869.11</v>
      </c>
      <c r="AQ12" s="1">
        <v>0</v>
      </c>
      <c r="AR12" s="1">
        <v>1287.79</v>
      </c>
      <c r="AS12" s="1">
        <v>0</v>
      </c>
      <c r="AT12" s="1">
        <v>869.11</v>
      </c>
      <c r="AU12" s="1">
        <v>0</v>
      </c>
      <c r="AV12" s="1">
        <v>869.11</v>
      </c>
      <c r="AW12" s="6">
        <f>Y12+AA12+AC12+AE12+AG12+AI12+AK12+AM12+AO12+AQ12+AS12+AU12</f>
        <v>2252.36</v>
      </c>
      <c r="AX12" s="6">
        <f>Z12+AB12+AD12+AF12+AH12+AJ12+AL12+AN12+AP12+AR12+AT12+AV12</f>
        <v>10501.98</v>
      </c>
      <c r="AY12" s="4">
        <f>AW12+AX12</f>
        <v>12754.34</v>
      </c>
      <c r="AZ12" s="1"/>
      <c r="BA12" s="1"/>
      <c r="BB12" s="1"/>
      <c r="BC12" s="1"/>
      <c r="BD12" s="1">
        <f aca="true" t="shared" si="4" ref="BD12:BD72">V12-AW12-AZ12-BB12</f>
        <v>14776.599999999999</v>
      </c>
      <c r="BE12" s="1">
        <f aca="true" t="shared" si="5" ref="BE12:BE72">W12-AX12-BA12-BC12</f>
        <v>5536.380000000001</v>
      </c>
      <c r="BF12" s="101">
        <f>BD12+BE12</f>
        <v>20312.98</v>
      </c>
      <c r="BG12" s="1">
        <v>37761.27</v>
      </c>
      <c r="BH12" s="1"/>
      <c r="BI12" s="1"/>
      <c r="BJ12" s="1"/>
      <c r="BK12" s="1">
        <f>BG12+BH12+BI12+BJ12</f>
        <v>37761.27</v>
      </c>
      <c r="BL12" s="91"/>
      <c r="BM12" s="101">
        <f aca="true" t="shared" si="6" ref="BM12:BM75">BF12+BK12</f>
        <v>58074.25</v>
      </c>
      <c r="BN12" s="104">
        <v>322076.29</v>
      </c>
    </row>
    <row r="13" spans="1:66" ht="15">
      <c r="A13" s="6">
        <v>4</v>
      </c>
      <c r="B13" s="19" t="s">
        <v>1</v>
      </c>
      <c r="C13" s="6">
        <v>131</v>
      </c>
      <c r="D13" s="6">
        <v>0</v>
      </c>
      <c r="E13" s="35">
        <f t="shared" si="0"/>
        <v>131</v>
      </c>
      <c r="F13" s="48">
        <v>3.1</v>
      </c>
      <c r="G13" s="48">
        <v>3.55</v>
      </c>
      <c r="H13" s="49">
        <f t="shared" si="1"/>
        <v>6.65</v>
      </c>
      <c r="I13" s="10">
        <f aca="true" t="shared" si="7" ref="I13:I71">H13*E13</f>
        <v>871.1500000000001</v>
      </c>
      <c r="J13" s="9">
        <f aca="true" t="shared" si="8" ref="J13:J72">I13*6</f>
        <v>5226.900000000001</v>
      </c>
      <c r="K13" s="32">
        <v>3.32</v>
      </c>
      <c r="L13" s="32">
        <v>3.79</v>
      </c>
      <c r="M13" s="49">
        <f t="shared" si="2"/>
        <v>7.109999999999999</v>
      </c>
      <c r="N13" s="10">
        <f t="shared" si="3"/>
        <v>931.41</v>
      </c>
      <c r="O13" s="9">
        <f aca="true" t="shared" si="9" ref="O13:O72">N13*6</f>
        <v>5588.46</v>
      </c>
      <c r="P13" s="55">
        <f aca="true" t="shared" si="10" ref="P13:P72">J13+O13</f>
        <v>10815.36</v>
      </c>
      <c r="Q13" s="8">
        <v>102.18</v>
      </c>
      <c r="R13" s="8">
        <f aca="true" t="shared" si="11" ref="R13:R73">P13-Q13</f>
        <v>10713.18</v>
      </c>
      <c r="S13" s="111">
        <v>10705.32</v>
      </c>
      <c r="T13" s="3">
        <v>0</v>
      </c>
      <c r="U13" s="1">
        <v>892.11</v>
      </c>
      <c r="V13" s="3">
        <f aca="true" t="shared" si="12" ref="V13:V73">T13*12</f>
        <v>0</v>
      </c>
      <c r="W13" s="3">
        <f aca="true" t="shared" si="13" ref="W13:W73">U13*12</f>
        <v>10705.32</v>
      </c>
      <c r="X13" s="3"/>
      <c r="Y13" s="6">
        <v>0</v>
      </c>
      <c r="Z13" s="6">
        <v>258.07</v>
      </c>
      <c r="AA13" s="6"/>
      <c r="AB13" s="6">
        <v>258.07</v>
      </c>
      <c r="AC13" s="1">
        <v>0</v>
      </c>
      <c r="AD13" s="1">
        <v>258.07</v>
      </c>
      <c r="AE13" s="1"/>
      <c r="AF13" s="3">
        <v>258.07</v>
      </c>
      <c r="AG13" s="1">
        <v>0</v>
      </c>
      <c r="AH13" s="1">
        <v>258.07</v>
      </c>
      <c r="AI13" s="1">
        <v>0</v>
      </c>
      <c r="AJ13" s="1">
        <v>383.67</v>
      </c>
      <c r="AK13" s="1">
        <v>0</v>
      </c>
      <c r="AL13" s="1">
        <v>276.41</v>
      </c>
      <c r="AM13" s="1">
        <v>0</v>
      </c>
      <c r="AN13" s="1">
        <v>276.41</v>
      </c>
      <c r="AO13" s="1">
        <v>0</v>
      </c>
      <c r="AP13" s="1">
        <v>276.41</v>
      </c>
      <c r="AQ13" s="1">
        <v>0</v>
      </c>
      <c r="AR13" s="1">
        <v>695.09</v>
      </c>
      <c r="AS13" s="1">
        <v>0</v>
      </c>
      <c r="AT13" s="1">
        <v>276.41</v>
      </c>
      <c r="AU13" s="1">
        <v>0</v>
      </c>
      <c r="AV13" s="1">
        <v>276.41</v>
      </c>
      <c r="AW13" s="6">
        <f aca="true" t="shared" si="14" ref="AW13:AW73">Y13+AA13+AC13+AE13+AG13+AI13+AK13+AM13+AO13+AQ13+AS13+AU13</f>
        <v>0</v>
      </c>
      <c r="AX13" s="10">
        <f>Z13+AB13+AD13+AF13+AH13+AJ13+AL13+AN13+AP13+AR13+AT13+AV13</f>
        <v>3751.16</v>
      </c>
      <c r="AY13" s="4">
        <f aca="true" t="shared" si="15" ref="AY13:AY73">AW13+AX13</f>
        <v>3751.16</v>
      </c>
      <c r="AZ13" s="1"/>
      <c r="BA13" s="1"/>
      <c r="BB13" s="1"/>
      <c r="BC13" s="1"/>
      <c r="BD13" s="3">
        <f t="shared" si="4"/>
        <v>0</v>
      </c>
      <c r="BE13" s="3">
        <f t="shared" si="5"/>
        <v>6954.16</v>
      </c>
      <c r="BF13" s="13">
        <f aca="true" t="shared" si="16" ref="BF13:BF73">BD13+BE13</f>
        <v>6954.16</v>
      </c>
      <c r="BG13" s="1">
        <v>0</v>
      </c>
      <c r="BH13" s="1"/>
      <c r="BI13" s="1"/>
      <c r="BJ13" s="1"/>
      <c r="BK13" s="1">
        <f aca="true" t="shared" si="17" ref="BK13:BK76">BG13+BH13+BI13+BJ13</f>
        <v>0</v>
      </c>
      <c r="BL13" s="91"/>
      <c r="BM13" s="101">
        <f t="shared" si="6"/>
        <v>6954.16</v>
      </c>
      <c r="BN13" s="104">
        <v>50093.77</v>
      </c>
    </row>
    <row r="14" spans="1:66" ht="15">
      <c r="A14" s="6">
        <v>6</v>
      </c>
      <c r="B14" s="40" t="s">
        <v>2</v>
      </c>
      <c r="C14" s="6">
        <v>3411.5</v>
      </c>
      <c r="D14" s="6">
        <v>0</v>
      </c>
      <c r="E14" s="35">
        <f t="shared" si="0"/>
        <v>3411.5</v>
      </c>
      <c r="F14" s="41">
        <v>3.1</v>
      </c>
      <c r="G14" s="41">
        <v>8.4</v>
      </c>
      <c r="H14" s="42">
        <f t="shared" si="1"/>
        <v>11.5</v>
      </c>
      <c r="I14" s="10">
        <f t="shared" si="7"/>
        <v>39232.25</v>
      </c>
      <c r="J14" s="9">
        <f t="shared" si="8"/>
        <v>235393.5</v>
      </c>
      <c r="K14" s="32">
        <v>3.32</v>
      </c>
      <c r="L14" s="32">
        <v>8.97</v>
      </c>
      <c r="M14" s="42">
        <f t="shared" si="2"/>
        <v>12.290000000000001</v>
      </c>
      <c r="N14" s="10">
        <f t="shared" si="3"/>
        <v>41927.33500000001</v>
      </c>
      <c r="O14" s="9">
        <f t="shared" si="9"/>
        <v>251564.01000000004</v>
      </c>
      <c r="P14" s="55">
        <f t="shared" si="10"/>
        <v>486957.51</v>
      </c>
      <c r="Q14" s="8">
        <v>29518.81</v>
      </c>
      <c r="R14" s="8">
        <f t="shared" si="11"/>
        <v>457438.7</v>
      </c>
      <c r="S14" s="111">
        <v>457029.35</v>
      </c>
      <c r="T14" s="3">
        <v>0</v>
      </c>
      <c r="U14" s="1">
        <v>38085.78</v>
      </c>
      <c r="V14" s="3">
        <f t="shared" si="12"/>
        <v>0</v>
      </c>
      <c r="W14" s="3">
        <f t="shared" si="13"/>
        <v>457029.36</v>
      </c>
      <c r="X14" s="3"/>
      <c r="Y14" s="6">
        <v>0</v>
      </c>
      <c r="Z14" s="6">
        <v>20373.62</v>
      </c>
      <c r="AA14" s="6"/>
      <c r="AB14" s="6">
        <v>25548.31</v>
      </c>
      <c r="AC14" s="1">
        <v>0</v>
      </c>
      <c r="AD14" s="1">
        <v>24414.14</v>
      </c>
      <c r="AE14" s="1"/>
      <c r="AF14" s="3">
        <v>33051</v>
      </c>
      <c r="AG14" s="1">
        <v>0</v>
      </c>
      <c r="AH14" s="1">
        <v>15358.83</v>
      </c>
      <c r="AI14" s="1">
        <v>0</v>
      </c>
      <c r="AJ14" s="1">
        <v>18701.86</v>
      </c>
      <c r="AK14" s="1">
        <v>0</v>
      </c>
      <c r="AL14" s="1">
        <v>165069.38</v>
      </c>
      <c r="AM14" s="1">
        <v>0</v>
      </c>
      <c r="AN14" s="1">
        <v>68653.6</v>
      </c>
      <c r="AO14" s="1">
        <v>0</v>
      </c>
      <c r="AP14" s="1">
        <v>52662.41</v>
      </c>
      <c r="AQ14" s="1">
        <v>0</v>
      </c>
      <c r="AR14" s="1">
        <v>28787.56</v>
      </c>
      <c r="AS14" s="1">
        <v>0</v>
      </c>
      <c r="AT14" s="1">
        <v>19438.65</v>
      </c>
      <c r="AU14" s="1">
        <v>0</v>
      </c>
      <c r="AV14" s="1">
        <v>28849.96</v>
      </c>
      <c r="AW14" s="6">
        <f t="shared" si="14"/>
        <v>0</v>
      </c>
      <c r="AX14" s="6">
        <f aca="true" t="shared" si="18" ref="AX14:AX73">Z14+AB14+AD14+AF14+AH14+AJ14+AL14+AN14+AP14+AR14+AT14+AV14</f>
        <v>500909.32000000007</v>
      </c>
      <c r="AY14" s="4">
        <f t="shared" si="15"/>
        <v>500909.32000000007</v>
      </c>
      <c r="AZ14" s="1"/>
      <c r="BA14" s="1">
        <f>2286.98*4</f>
        <v>9147.92</v>
      </c>
      <c r="BB14" s="1"/>
      <c r="BC14" s="1"/>
      <c r="BD14" s="3">
        <f t="shared" si="4"/>
        <v>0</v>
      </c>
      <c r="BE14" s="3">
        <f t="shared" si="5"/>
        <v>-53027.88000000008</v>
      </c>
      <c r="BF14" s="94">
        <f t="shared" si="16"/>
        <v>-53027.88000000008</v>
      </c>
      <c r="BG14" s="1">
        <v>0</v>
      </c>
      <c r="BH14" s="1"/>
      <c r="BI14" s="1"/>
      <c r="BJ14" s="1"/>
      <c r="BK14" s="1">
        <f t="shared" si="17"/>
        <v>0</v>
      </c>
      <c r="BL14" s="94">
        <f>BF14+BK14</f>
        <v>-53027.88000000008</v>
      </c>
      <c r="BM14" s="96">
        <f t="shared" si="6"/>
        <v>-53027.88000000008</v>
      </c>
      <c r="BN14" s="104">
        <v>221444.85</v>
      </c>
    </row>
    <row r="15" spans="1:66" ht="15">
      <c r="A15" s="6">
        <v>7</v>
      </c>
      <c r="B15" s="19" t="s">
        <v>293</v>
      </c>
      <c r="C15" s="6">
        <v>527.4</v>
      </c>
      <c r="D15" s="6">
        <v>0</v>
      </c>
      <c r="E15" s="35">
        <f t="shared" si="0"/>
        <v>527.4</v>
      </c>
      <c r="F15" s="48">
        <v>3.1</v>
      </c>
      <c r="G15" s="48">
        <v>6.38</v>
      </c>
      <c r="H15" s="49">
        <f t="shared" si="1"/>
        <v>9.48</v>
      </c>
      <c r="I15" s="10">
        <f t="shared" si="7"/>
        <v>4999.752</v>
      </c>
      <c r="J15" s="9">
        <f t="shared" si="8"/>
        <v>29998.512000000002</v>
      </c>
      <c r="K15" s="32">
        <v>3.32</v>
      </c>
      <c r="L15" s="75">
        <v>3.7</v>
      </c>
      <c r="M15" s="49">
        <f t="shared" si="2"/>
        <v>7.02</v>
      </c>
      <c r="N15" s="10">
        <f>E15*M15</f>
        <v>3702.3479999999995</v>
      </c>
      <c r="O15" s="9">
        <f t="shared" si="9"/>
        <v>22214.087999999996</v>
      </c>
      <c r="P15" s="55">
        <f t="shared" si="10"/>
        <v>52212.6</v>
      </c>
      <c r="Q15" s="8"/>
      <c r="R15" s="8">
        <f t="shared" si="11"/>
        <v>52212.6</v>
      </c>
      <c r="S15" s="111">
        <v>52212.6</v>
      </c>
      <c r="T15" s="3">
        <v>0</v>
      </c>
      <c r="U15" s="1">
        <v>5168.52</v>
      </c>
      <c r="V15" s="82">
        <f t="shared" si="12"/>
        <v>0</v>
      </c>
      <c r="W15" s="82">
        <v>52212.6</v>
      </c>
      <c r="X15" s="3"/>
      <c r="Y15" s="6">
        <v>0</v>
      </c>
      <c r="Z15" s="6">
        <v>1038.98</v>
      </c>
      <c r="AA15" s="6"/>
      <c r="AB15" s="6">
        <v>7707.43</v>
      </c>
      <c r="AC15" s="1">
        <v>0</v>
      </c>
      <c r="AD15" s="1">
        <v>6054.75</v>
      </c>
      <c r="AE15" s="1"/>
      <c r="AF15" s="3">
        <v>2463.98</v>
      </c>
      <c r="AG15" s="1">
        <v>0</v>
      </c>
      <c r="AH15" s="1">
        <v>8375.87</v>
      </c>
      <c r="AI15" s="1">
        <v>0</v>
      </c>
      <c r="AJ15" s="1">
        <v>1290.19</v>
      </c>
      <c r="AK15" s="1">
        <v>0</v>
      </c>
      <c r="AL15" s="1">
        <v>1112.81</v>
      </c>
      <c r="AM15" s="1">
        <v>0</v>
      </c>
      <c r="AN15" s="1">
        <v>1112.81</v>
      </c>
      <c r="AO15" s="1">
        <v>0</v>
      </c>
      <c r="AP15" s="1">
        <v>16041.77</v>
      </c>
      <c r="AQ15" s="1">
        <v>0</v>
      </c>
      <c r="AR15" s="1">
        <v>1531.49</v>
      </c>
      <c r="AS15" s="1">
        <v>0</v>
      </c>
      <c r="AT15" s="1">
        <v>1657.81</v>
      </c>
      <c r="AU15" s="1">
        <v>0</v>
      </c>
      <c r="AV15" s="1">
        <v>3040.84</v>
      </c>
      <c r="AW15" s="6">
        <f t="shared" si="14"/>
        <v>0</v>
      </c>
      <c r="AX15" s="6">
        <f t="shared" si="18"/>
        <v>51428.729999999996</v>
      </c>
      <c r="AY15" s="4">
        <f t="shared" si="15"/>
        <v>51428.729999999996</v>
      </c>
      <c r="AZ15" s="1"/>
      <c r="BA15" s="1"/>
      <c r="BB15" s="1"/>
      <c r="BC15" s="1"/>
      <c r="BD15" s="3">
        <f t="shared" si="4"/>
        <v>0</v>
      </c>
      <c r="BE15" s="3">
        <f t="shared" si="5"/>
        <v>783.8700000000026</v>
      </c>
      <c r="BF15" s="13">
        <f t="shared" si="16"/>
        <v>783.8700000000026</v>
      </c>
      <c r="BG15" s="6">
        <v>5506.02</v>
      </c>
      <c r="BH15" s="6"/>
      <c r="BI15" s="1"/>
      <c r="BJ15" s="1"/>
      <c r="BK15" s="1">
        <f t="shared" si="17"/>
        <v>5506.02</v>
      </c>
      <c r="BL15" s="91"/>
      <c r="BM15" s="101">
        <f t="shared" si="6"/>
        <v>6289.890000000003</v>
      </c>
      <c r="BN15" s="104">
        <v>146010.75</v>
      </c>
    </row>
    <row r="16" spans="1:66" ht="15">
      <c r="A16" s="6">
        <v>8</v>
      </c>
      <c r="B16" s="19" t="s">
        <v>294</v>
      </c>
      <c r="C16" s="6">
        <v>514.7</v>
      </c>
      <c r="D16" s="6">
        <v>0</v>
      </c>
      <c r="E16" s="35">
        <f t="shared" si="0"/>
        <v>514.7</v>
      </c>
      <c r="F16" s="48">
        <v>3.1</v>
      </c>
      <c r="G16" s="48">
        <v>6.59</v>
      </c>
      <c r="H16" s="49">
        <f t="shared" si="1"/>
        <v>9.69</v>
      </c>
      <c r="I16" s="10">
        <f t="shared" si="7"/>
        <v>4987.443</v>
      </c>
      <c r="J16" s="9">
        <f t="shared" si="8"/>
        <v>29924.658000000003</v>
      </c>
      <c r="K16" s="32">
        <v>3.32</v>
      </c>
      <c r="L16" s="75">
        <v>2.82</v>
      </c>
      <c r="M16" s="49">
        <f t="shared" si="2"/>
        <v>6.14</v>
      </c>
      <c r="N16" s="10">
        <f t="shared" si="3"/>
        <v>3160.2580000000003</v>
      </c>
      <c r="O16" s="9">
        <f t="shared" si="9"/>
        <v>18961.548000000003</v>
      </c>
      <c r="P16" s="55">
        <f t="shared" si="10"/>
        <v>48886.206000000006</v>
      </c>
      <c r="Q16" s="8">
        <v>401.48</v>
      </c>
      <c r="R16" s="8">
        <f t="shared" si="11"/>
        <v>48484.726</v>
      </c>
      <c r="S16" s="111">
        <v>48484.7</v>
      </c>
      <c r="T16" s="3">
        <v>0</v>
      </c>
      <c r="U16" s="1">
        <v>5121.26</v>
      </c>
      <c r="V16" s="82">
        <f t="shared" si="12"/>
        <v>0</v>
      </c>
      <c r="W16" s="82">
        <v>48484.7</v>
      </c>
      <c r="X16" s="3"/>
      <c r="Y16" s="6">
        <v>0</v>
      </c>
      <c r="Z16" s="6">
        <v>1013.96</v>
      </c>
      <c r="AA16" s="6"/>
      <c r="AB16" s="6">
        <v>1013.96</v>
      </c>
      <c r="AC16" s="1">
        <v>0</v>
      </c>
      <c r="AD16" s="1">
        <v>1854.8</v>
      </c>
      <c r="AE16" s="1"/>
      <c r="AF16" s="3">
        <v>1013.96</v>
      </c>
      <c r="AG16" s="1">
        <v>0</v>
      </c>
      <c r="AH16" s="1">
        <v>10385.79</v>
      </c>
      <c r="AI16" s="1">
        <v>0</v>
      </c>
      <c r="AJ16" s="1">
        <v>1265.17</v>
      </c>
      <c r="AK16" s="1">
        <v>0</v>
      </c>
      <c r="AL16" s="1">
        <v>2594.62</v>
      </c>
      <c r="AM16" s="1">
        <v>0</v>
      </c>
      <c r="AN16" s="1">
        <v>13244.28</v>
      </c>
      <c r="AO16" s="1">
        <v>0</v>
      </c>
      <c r="AP16" s="1">
        <v>2121.91</v>
      </c>
      <c r="AQ16" s="1">
        <v>0</v>
      </c>
      <c r="AR16" s="1">
        <v>1504.7</v>
      </c>
      <c r="AS16" s="1">
        <v>0</v>
      </c>
      <c r="AT16" s="1">
        <v>1086.02</v>
      </c>
      <c r="AU16" s="1">
        <v>0</v>
      </c>
      <c r="AV16" s="1">
        <v>1086.02</v>
      </c>
      <c r="AW16" s="6">
        <f t="shared" si="14"/>
        <v>0</v>
      </c>
      <c r="AX16" s="6">
        <f t="shared" si="18"/>
        <v>38185.18999999999</v>
      </c>
      <c r="AY16" s="4">
        <f t="shared" si="15"/>
        <v>38185.18999999999</v>
      </c>
      <c r="AZ16" s="1"/>
      <c r="BA16" s="1"/>
      <c r="BB16" s="1"/>
      <c r="BC16" s="1"/>
      <c r="BD16" s="3">
        <f t="shared" si="4"/>
        <v>0</v>
      </c>
      <c r="BE16" s="3">
        <f t="shared" si="5"/>
        <v>10299.51000000001</v>
      </c>
      <c r="BF16" s="13">
        <f t="shared" si="16"/>
        <v>10299.51000000001</v>
      </c>
      <c r="BG16" s="6">
        <v>0</v>
      </c>
      <c r="BH16" s="6"/>
      <c r="BI16" s="1"/>
      <c r="BJ16" s="1"/>
      <c r="BK16" s="1">
        <f t="shared" si="17"/>
        <v>0</v>
      </c>
      <c r="BL16" s="91"/>
      <c r="BM16" s="101">
        <f t="shared" si="6"/>
        <v>10299.51000000001</v>
      </c>
      <c r="BN16" s="104">
        <v>123651.15</v>
      </c>
    </row>
    <row r="17" spans="1:66" ht="15">
      <c r="A17" s="6">
        <v>9</v>
      </c>
      <c r="B17" s="19" t="s">
        <v>295</v>
      </c>
      <c r="C17" s="6">
        <v>532.7</v>
      </c>
      <c r="D17" s="6">
        <v>0</v>
      </c>
      <c r="E17" s="35">
        <f t="shared" si="0"/>
        <v>532.7</v>
      </c>
      <c r="F17" s="48">
        <v>3.1</v>
      </c>
      <c r="G17" s="48">
        <v>3.67</v>
      </c>
      <c r="H17" s="49">
        <f t="shared" si="1"/>
        <v>6.77</v>
      </c>
      <c r="I17" s="10">
        <f t="shared" si="7"/>
        <v>3606.379</v>
      </c>
      <c r="J17" s="9">
        <f t="shared" si="8"/>
        <v>21638.273999999998</v>
      </c>
      <c r="K17" s="32">
        <v>3.32</v>
      </c>
      <c r="L17" s="32">
        <v>3.92</v>
      </c>
      <c r="M17" s="49">
        <f t="shared" si="2"/>
        <v>7.24</v>
      </c>
      <c r="N17" s="10">
        <f t="shared" si="3"/>
        <v>3856.7480000000005</v>
      </c>
      <c r="O17" s="9">
        <f t="shared" si="9"/>
        <v>23140.488000000005</v>
      </c>
      <c r="P17" s="55">
        <f t="shared" si="10"/>
        <v>44778.762</v>
      </c>
      <c r="Q17" s="8">
        <v>6.7</v>
      </c>
      <c r="R17" s="8">
        <f t="shared" si="11"/>
        <v>44772.062000000005</v>
      </c>
      <c r="S17" s="111">
        <v>44740.1</v>
      </c>
      <c r="T17" s="3">
        <v>0</v>
      </c>
      <c r="U17" s="1">
        <v>3728.34</v>
      </c>
      <c r="V17" s="82">
        <f t="shared" si="12"/>
        <v>0</v>
      </c>
      <c r="W17" s="82">
        <f t="shared" si="13"/>
        <v>44740.08</v>
      </c>
      <c r="X17" s="3"/>
      <c r="Y17" s="6">
        <v>0</v>
      </c>
      <c r="Z17" s="6">
        <v>1049.42</v>
      </c>
      <c r="AA17" s="6"/>
      <c r="AB17" s="6">
        <v>1049.42</v>
      </c>
      <c r="AC17" s="1">
        <v>0</v>
      </c>
      <c r="AD17" s="1">
        <v>1049.42</v>
      </c>
      <c r="AE17" s="1"/>
      <c r="AF17" s="3">
        <v>1049.42</v>
      </c>
      <c r="AG17" s="1">
        <v>0</v>
      </c>
      <c r="AH17" s="1">
        <v>12751.51</v>
      </c>
      <c r="AI17" s="1">
        <v>0</v>
      </c>
      <c r="AJ17" s="1">
        <v>1300.63</v>
      </c>
      <c r="AK17" s="1">
        <v>0</v>
      </c>
      <c r="AL17" s="1">
        <v>14599.7</v>
      </c>
      <c r="AM17" s="1">
        <v>0</v>
      </c>
      <c r="AN17" s="1">
        <v>11197.73</v>
      </c>
      <c r="AO17" s="1">
        <v>0</v>
      </c>
      <c r="AP17" s="1">
        <v>1924.84</v>
      </c>
      <c r="AQ17" s="1">
        <v>0</v>
      </c>
      <c r="AR17" s="1">
        <v>1542.68</v>
      </c>
      <c r="AS17" s="1">
        <v>0</v>
      </c>
      <c r="AT17" s="1">
        <v>1124</v>
      </c>
      <c r="AU17" s="1">
        <v>0</v>
      </c>
      <c r="AV17" s="1">
        <v>1124</v>
      </c>
      <c r="AW17" s="6">
        <f t="shared" si="14"/>
        <v>0</v>
      </c>
      <c r="AX17" s="6">
        <f t="shared" si="18"/>
        <v>49762.77</v>
      </c>
      <c r="AY17" s="4">
        <f t="shared" si="15"/>
        <v>49762.77</v>
      </c>
      <c r="AZ17" s="1"/>
      <c r="BA17" s="1"/>
      <c r="BB17" s="1"/>
      <c r="BC17" s="1"/>
      <c r="BD17" s="3">
        <f t="shared" si="4"/>
        <v>0</v>
      </c>
      <c r="BE17" s="3">
        <f t="shared" si="5"/>
        <v>-5022.689999999995</v>
      </c>
      <c r="BF17" s="94">
        <f t="shared" si="16"/>
        <v>-5022.689999999995</v>
      </c>
      <c r="BG17" s="6">
        <v>0</v>
      </c>
      <c r="BH17" s="6"/>
      <c r="BI17" s="1"/>
      <c r="BJ17" s="1"/>
      <c r="BK17" s="6">
        <f t="shared" si="17"/>
        <v>0</v>
      </c>
      <c r="BL17" s="94">
        <f>BF17+BK17</f>
        <v>-5022.689999999995</v>
      </c>
      <c r="BM17" s="96">
        <f t="shared" si="6"/>
        <v>-5022.689999999995</v>
      </c>
      <c r="BN17" s="104">
        <v>8085.57</v>
      </c>
    </row>
    <row r="18" spans="1:66" ht="15">
      <c r="A18" s="6">
        <v>10</v>
      </c>
      <c r="B18" s="40" t="s">
        <v>3</v>
      </c>
      <c r="C18" s="6">
        <v>600.9</v>
      </c>
      <c r="D18" s="6">
        <v>0</v>
      </c>
      <c r="E18" s="35">
        <f t="shared" si="0"/>
        <v>600.9</v>
      </c>
      <c r="F18" s="41">
        <v>3.1</v>
      </c>
      <c r="G18" s="41">
        <v>7.47</v>
      </c>
      <c r="H18" s="42">
        <f t="shared" si="1"/>
        <v>10.57</v>
      </c>
      <c r="I18" s="10">
        <f t="shared" si="7"/>
        <v>6351.513</v>
      </c>
      <c r="J18" s="9">
        <f t="shared" si="8"/>
        <v>38109.078</v>
      </c>
      <c r="K18" s="32">
        <v>3.32</v>
      </c>
      <c r="L18" s="32">
        <v>7.98</v>
      </c>
      <c r="M18" s="42">
        <f t="shared" si="2"/>
        <v>11.3</v>
      </c>
      <c r="N18" s="10">
        <f t="shared" si="3"/>
        <v>6790.17</v>
      </c>
      <c r="O18" s="9">
        <f t="shared" si="9"/>
        <v>40741.020000000004</v>
      </c>
      <c r="P18" s="55">
        <f t="shared" si="10"/>
        <v>78850.098</v>
      </c>
      <c r="Q18" s="8"/>
      <c r="R18" s="8">
        <f t="shared" si="11"/>
        <v>78850.098</v>
      </c>
      <c r="S18" s="111">
        <v>78777.96</v>
      </c>
      <c r="T18" s="3">
        <v>0</v>
      </c>
      <c r="U18" s="1">
        <v>6564.83</v>
      </c>
      <c r="V18" s="82">
        <f t="shared" si="12"/>
        <v>0</v>
      </c>
      <c r="W18" s="82">
        <f t="shared" si="13"/>
        <v>78777.95999999999</v>
      </c>
      <c r="X18" s="3"/>
      <c r="Y18" s="6">
        <v>0</v>
      </c>
      <c r="Z18" s="6">
        <v>3540.7</v>
      </c>
      <c r="AA18" s="6"/>
      <c r="AB18" s="6">
        <v>39377.2</v>
      </c>
      <c r="AC18" s="1">
        <v>0</v>
      </c>
      <c r="AD18" s="1">
        <v>30793.18</v>
      </c>
      <c r="AE18" s="1"/>
      <c r="AF18" s="3">
        <v>7905.75</v>
      </c>
      <c r="AG18" s="1">
        <v>0</v>
      </c>
      <c r="AH18" s="1">
        <v>2851.65</v>
      </c>
      <c r="AI18" s="1">
        <v>0</v>
      </c>
      <c r="AJ18" s="1">
        <v>3060.99</v>
      </c>
      <c r="AK18" s="1">
        <v>0</v>
      </c>
      <c r="AL18" s="1">
        <v>3176.33</v>
      </c>
      <c r="AM18" s="1">
        <v>0</v>
      </c>
      <c r="AN18" s="1">
        <v>3122.28</v>
      </c>
      <c r="AO18" s="1">
        <v>0</v>
      </c>
      <c r="AP18" s="1">
        <v>1445.55</v>
      </c>
      <c r="AQ18" s="1">
        <v>0</v>
      </c>
      <c r="AR18" s="1">
        <v>4465.94</v>
      </c>
      <c r="AS18" s="1">
        <v>0</v>
      </c>
      <c r="AT18" s="1">
        <v>3011.6</v>
      </c>
      <c r="AU18" s="1">
        <v>0</v>
      </c>
      <c r="AV18" s="1">
        <v>1572.07</v>
      </c>
      <c r="AW18" s="6">
        <f t="shared" si="14"/>
        <v>0</v>
      </c>
      <c r="AX18" s="6">
        <f t="shared" si="18"/>
        <v>104323.24</v>
      </c>
      <c r="AY18" s="4">
        <f t="shared" si="15"/>
        <v>104323.24</v>
      </c>
      <c r="AZ18" s="1"/>
      <c r="BA18" s="2">
        <v>36349</v>
      </c>
      <c r="BB18" s="1"/>
      <c r="BC18" s="1"/>
      <c r="BD18" s="3">
        <f t="shared" si="4"/>
        <v>0</v>
      </c>
      <c r="BE18" s="3">
        <f t="shared" si="5"/>
        <v>-61894.28000000001</v>
      </c>
      <c r="BF18" s="94">
        <f t="shared" si="16"/>
        <v>-61894.28000000001</v>
      </c>
      <c r="BG18" s="6">
        <v>2103.4</v>
      </c>
      <c r="BH18" s="6"/>
      <c r="BI18" s="1"/>
      <c r="BJ18" s="1"/>
      <c r="BK18" s="6">
        <f t="shared" si="17"/>
        <v>2103.4</v>
      </c>
      <c r="BL18" s="94">
        <f>BF18+BK18</f>
        <v>-59790.88000000001</v>
      </c>
      <c r="BM18" s="96">
        <f t="shared" si="6"/>
        <v>-59790.88000000001</v>
      </c>
      <c r="BN18" s="104">
        <v>122559.85</v>
      </c>
    </row>
    <row r="19" spans="1:66" ht="15">
      <c r="A19" s="6">
        <v>11</v>
      </c>
      <c r="B19" s="47" t="s">
        <v>296</v>
      </c>
      <c r="C19" s="6">
        <v>338.3</v>
      </c>
      <c r="D19" s="6">
        <v>0</v>
      </c>
      <c r="E19" s="35">
        <f t="shared" si="0"/>
        <v>338.3</v>
      </c>
      <c r="F19" s="50">
        <v>3.1</v>
      </c>
      <c r="G19" s="50">
        <v>6.53</v>
      </c>
      <c r="H19" s="51">
        <f t="shared" si="1"/>
        <v>9.63</v>
      </c>
      <c r="I19" s="10">
        <f t="shared" si="7"/>
        <v>3257.829</v>
      </c>
      <c r="J19" s="9">
        <f t="shared" si="8"/>
        <v>19546.974000000002</v>
      </c>
      <c r="K19" s="32">
        <v>3.32</v>
      </c>
      <c r="L19" s="32">
        <v>6.98</v>
      </c>
      <c r="M19" s="51">
        <f t="shared" si="2"/>
        <v>10.3</v>
      </c>
      <c r="N19" s="10">
        <f t="shared" si="3"/>
        <v>3484.4900000000002</v>
      </c>
      <c r="O19" s="9">
        <f t="shared" si="9"/>
        <v>20906.940000000002</v>
      </c>
      <c r="P19" s="55">
        <f t="shared" si="10"/>
        <v>40453.914000000004</v>
      </c>
      <c r="Q19" s="8">
        <v>1067.03</v>
      </c>
      <c r="R19" s="8">
        <f t="shared" si="11"/>
        <v>39386.884000000005</v>
      </c>
      <c r="S19" s="111">
        <v>39346.27</v>
      </c>
      <c r="T19" s="3">
        <v>2166.97</v>
      </c>
      <c r="U19" s="1">
        <v>1111.88</v>
      </c>
      <c r="V19" s="82">
        <f t="shared" si="12"/>
        <v>26003.64</v>
      </c>
      <c r="W19" s="82">
        <f t="shared" si="13"/>
        <v>13342.560000000001</v>
      </c>
      <c r="X19" s="3"/>
      <c r="Y19" s="6">
        <v>375</v>
      </c>
      <c r="Z19" s="6">
        <v>666.45</v>
      </c>
      <c r="AA19" s="6">
        <v>1250</v>
      </c>
      <c r="AB19" s="6">
        <v>666.45</v>
      </c>
      <c r="AC19" s="1">
        <v>2363.48</v>
      </c>
      <c r="AD19" s="1">
        <v>666.45</v>
      </c>
      <c r="AE19" s="1">
        <v>2224.49</v>
      </c>
      <c r="AF19" s="3">
        <v>666.45</v>
      </c>
      <c r="AG19" s="1">
        <v>1495.32</v>
      </c>
      <c r="AH19" s="1">
        <v>666.45</v>
      </c>
      <c r="AI19" s="1">
        <v>209.34</v>
      </c>
      <c r="AJ19" s="1">
        <v>666.45</v>
      </c>
      <c r="AK19" s="1">
        <v>16.56</v>
      </c>
      <c r="AL19" s="1">
        <v>881.98</v>
      </c>
      <c r="AM19" s="1">
        <v>0</v>
      </c>
      <c r="AN19" s="1">
        <v>713.81</v>
      </c>
      <c r="AO19" s="1">
        <v>0</v>
      </c>
      <c r="AP19" s="1">
        <v>713.81</v>
      </c>
      <c r="AQ19" s="1">
        <v>0</v>
      </c>
      <c r="AR19" s="1">
        <v>1132.49</v>
      </c>
      <c r="AS19" s="1">
        <v>1529.81</v>
      </c>
      <c r="AT19" s="1">
        <v>713.81</v>
      </c>
      <c r="AU19" s="1">
        <v>1136.23</v>
      </c>
      <c r="AV19" s="1">
        <v>713.81</v>
      </c>
      <c r="AW19" s="6">
        <f t="shared" si="14"/>
        <v>10600.23</v>
      </c>
      <c r="AX19" s="6">
        <f t="shared" si="18"/>
        <v>8868.409999999998</v>
      </c>
      <c r="AY19" s="4">
        <f t="shared" si="15"/>
        <v>19468.64</v>
      </c>
      <c r="AZ19" s="1"/>
      <c r="BA19" s="1"/>
      <c r="BB19" s="1"/>
      <c r="BC19" s="1"/>
      <c r="BD19" s="3">
        <f t="shared" si="4"/>
        <v>15403.41</v>
      </c>
      <c r="BE19" s="3">
        <f t="shared" si="5"/>
        <v>4474.150000000003</v>
      </c>
      <c r="BF19" s="13">
        <f t="shared" si="16"/>
        <v>19877.560000000005</v>
      </c>
      <c r="BG19" s="6">
        <v>0</v>
      </c>
      <c r="BH19" s="6"/>
      <c r="BI19" s="1"/>
      <c r="BJ19" s="1"/>
      <c r="BK19" s="1">
        <f t="shared" si="17"/>
        <v>0</v>
      </c>
      <c r="BL19" s="91"/>
      <c r="BM19" s="101">
        <f t="shared" si="6"/>
        <v>19877.560000000005</v>
      </c>
      <c r="BN19" s="104">
        <v>79053.49</v>
      </c>
    </row>
    <row r="20" spans="1:66" ht="15">
      <c r="A20" s="6">
        <v>12</v>
      </c>
      <c r="B20" s="47" t="s">
        <v>297</v>
      </c>
      <c r="C20" s="6">
        <v>371.2</v>
      </c>
      <c r="D20" s="6">
        <v>0</v>
      </c>
      <c r="E20" s="35">
        <f t="shared" si="0"/>
        <v>371.2</v>
      </c>
      <c r="F20" s="50">
        <v>3.1</v>
      </c>
      <c r="G20" s="50">
        <v>7.41</v>
      </c>
      <c r="H20" s="51">
        <f t="shared" si="1"/>
        <v>10.51</v>
      </c>
      <c r="I20" s="10">
        <f t="shared" si="7"/>
        <v>3901.312</v>
      </c>
      <c r="J20" s="9">
        <f t="shared" si="8"/>
        <v>23407.872</v>
      </c>
      <c r="K20" s="32">
        <v>3.32</v>
      </c>
      <c r="L20" s="32">
        <v>7.92</v>
      </c>
      <c r="M20" s="51">
        <f t="shared" si="2"/>
        <v>11.24</v>
      </c>
      <c r="N20" s="10">
        <f t="shared" si="3"/>
        <v>4172.288</v>
      </c>
      <c r="O20" s="9">
        <f t="shared" si="9"/>
        <v>25033.727999999996</v>
      </c>
      <c r="P20" s="55">
        <f t="shared" si="10"/>
        <v>48441.59999999999</v>
      </c>
      <c r="Q20" s="8">
        <v>1172.13</v>
      </c>
      <c r="R20" s="8">
        <f t="shared" si="11"/>
        <v>47269.469999999994</v>
      </c>
      <c r="S20" s="111">
        <v>47224.89</v>
      </c>
      <c r="T20" s="3">
        <v>2376.49</v>
      </c>
      <c r="U20" s="1">
        <v>1558.92</v>
      </c>
      <c r="V20" s="82">
        <f t="shared" si="12"/>
        <v>28517.879999999997</v>
      </c>
      <c r="W20" s="82">
        <f t="shared" si="13"/>
        <v>18707.04</v>
      </c>
      <c r="X20" s="3"/>
      <c r="Y20" s="6">
        <v>375</v>
      </c>
      <c r="Z20" s="6">
        <v>731.26</v>
      </c>
      <c r="AA20" s="6">
        <v>1250</v>
      </c>
      <c r="AB20" s="6">
        <v>731.26</v>
      </c>
      <c r="AC20" s="1">
        <v>1363.48</v>
      </c>
      <c r="AD20" s="1">
        <v>731.26</v>
      </c>
      <c r="AE20" s="1">
        <v>1350.94</v>
      </c>
      <c r="AF20" s="3">
        <v>731.26</v>
      </c>
      <c r="AG20" s="1">
        <v>0</v>
      </c>
      <c r="AH20" s="1">
        <v>731.26</v>
      </c>
      <c r="AI20" s="1">
        <v>209.34</v>
      </c>
      <c r="AJ20" s="1">
        <v>731.26</v>
      </c>
      <c r="AK20" s="1">
        <v>16.56</v>
      </c>
      <c r="AL20" s="1">
        <v>951.4</v>
      </c>
      <c r="AM20" s="1">
        <v>0</v>
      </c>
      <c r="AN20" s="1">
        <v>783.23</v>
      </c>
      <c r="AO20" s="1">
        <v>0</v>
      </c>
      <c r="AP20" s="1">
        <v>783.23</v>
      </c>
      <c r="AQ20" s="1">
        <v>0</v>
      </c>
      <c r="AR20" s="1">
        <v>1201.91</v>
      </c>
      <c r="AS20" s="1">
        <v>1529.81</v>
      </c>
      <c r="AT20" s="1">
        <v>783.23</v>
      </c>
      <c r="AU20" s="1">
        <v>0</v>
      </c>
      <c r="AV20" s="1">
        <v>783.23</v>
      </c>
      <c r="AW20" s="6">
        <f t="shared" si="14"/>
        <v>6095.130000000001</v>
      </c>
      <c r="AX20" s="6">
        <f t="shared" si="18"/>
        <v>9673.789999999999</v>
      </c>
      <c r="AY20" s="4">
        <f t="shared" si="15"/>
        <v>15768.92</v>
      </c>
      <c r="AZ20" s="1"/>
      <c r="BA20" s="1"/>
      <c r="BB20" s="1"/>
      <c r="BC20" s="1"/>
      <c r="BD20" s="3">
        <f t="shared" si="4"/>
        <v>22422.749999999996</v>
      </c>
      <c r="BE20" s="3">
        <f t="shared" si="5"/>
        <v>9033.250000000002</v>
      </c>
      <c r="BF20" s="13">
        <f t="shared" si="16"/>
        <v>31456</v>
      </c>
      <c r="BG20" s="6">
        <v>0</v>
      </c>
      <c r="BH20" s="6"/>
      <c r="BI20" s="1"/>
      <c r="BJ20" s="1"/>
      <c r="BK20" s="1">
        <f t="shared" si="17"/>
        <v>0</v>
      </c>
      <c r="BL20" s="91"/>
      <c r="BM20" s="101">
        <f t="shared" si="6"/>
        <v>31456</v>
      </c>
      <c r="BN20" s="104">
        <v>117124.44</v>
      </c>
    </row>
    <row r="21" spans="1:66" ht="15">
      <c r="A21" s="6">
        <v>13</v>
      </c>
      <c r="B21" s="47" t="s">
        <v>298</v>
      </c>
      <c r="C21" s="6">
        <v>579.8</v>
      </c>
      <c r="D21" s="6">
        <v>0</v>
      </c>
      <c r="E21" s="35">
        <f t="shared" si="0"/>
        <v>579.8</v>
      </c>
      <c r="F21" s="50">
        <v>3.1</v>
      </c>
      <c r="G21" s="50">
        <v>7.41</v>
      </c>
      <c r="H21" s="51">
        <f t="shared" si="1"/>
        <v>10.51</v>
      </c>
      <c r="I21" s="10">
        <f t="shared" si="7"/>
        <v>6093.697999999999</v>
      </c>
      <c r="J21" s="9">
        <f t="shared" si="8"/>
        <v>36562.187999999995</v>
      </c>
      <c r="K21" s="32">
        <v>3.32</v>
      </c>
      <c r="L21" s="75">
        <v>4.8</v>
      </c>
      <c r="M21" s="51">
        <f t="shared" si="2"/>
        <v>8.12</v>
      </c>
      <c r="N21" s="10">
        <f t="shared" si="3"/>
        <v>4707.975999999999</v>
      </c>
      <c r="O21" s="9">
        <f t="shared" si="9"/>
        <v>28247.855999999992</v>
      </c>
      <c r="P21" s="55">
        <f t="shared" si="10"/>
        <v>64810.04399999999</v>
      </c>
      <c r="Q21" s="8"/>
      <c r="R21" s="8">
        <f t="shared" si="11"/>
        <v>64810.04399999999</v>
      </c>
      <c r="S21" s="111">
        <v>64810.04</v>
      </c>
      <c r="T21" s="3">
        <v>3809.64</v>
      </c>
      <c r="U21" s="1">
        <v>2489.89</v>
      </c>
      <c r="V21" s="82">
        <v>34931.36</v>
      </c>
      <c r="W21" s="82">
        <v>29878.68</v>
      </c>
      <c r="X21" s="3"/>
      <c r="Y21" s="6">
        <v>6537.41</v>
      </c>
      <c r="Z21" s="6">
        <v>1142.21</v>
      </c>
      <c r="AA21" s="6">
        <v>2434.98</v>
      </c>
      <c r="AB21" s="6">
        <v>1142.21</v>
      </c>
      <c r="AC21" s="1">
        <v>25937.75</v>
      </c>
      <c r="AD21" s="1">
        <v>1142.21</v>
      </c>
      <c r="AE21" s="1">
        <v>10288.69</v>
      </c>
      <c r="AF21" s="3">
        <v>1142.21</v>
      </c>
      <c r="AG21" s="1">
        <v>0</v>
      </c>
      <c r="AH21" s="1">
        <v>1142.21</v>
      </c>
      <c r="AI21" s="1">
        <v>251.21</v>
      </c>
      <c r="AJ21" s="1">
        <v>1142.21</v>
      </c>
      <c r="AK21" s="1">
        <v>530.04</v>
      </c>
      <c r="AL21" s="1">
        <v>1391.55</v>
      </c>
      <c r="AM21" s="1">
        <v>0</v>
      </c>
      <c r="AN21" s="1">
        <v>1223.38</v>
      </c>
      <c r="AO21" s="1">
        <v>0</v>
      </c>
      <c r="AP21" s="1">
        <v>1223.38</v>
      </c>
      <c r="AQ21" s="1">
        <v>0</v>
      </c>
      <c r="AR21" s="1">
        <v>1642.06</v>
      </c>
      <c r="AS21" s="1">
        <v>1529.81</v>
      </c>
      <c r="AT21" s="1">
        <v>1223.38</v>
      </c>
      <c r="AU21" s="1">
        <v>2580.65</v>
      </c>
      <c r="AV21" s="1">
        <v>1223.38</v>
      </c>
      <c r="AW21" s="6">
        <f t="shared" si="14"/>
        <v>50090.54</v>
      </c>
      <c r="AX21" s="6">
        <f t="shared" si="18"/>
        <v>14780.39</v>
      </c>
      <c r="AY21" s="4">
        <f t="shared" si="15"/>
        <v>64870.93</v>
      </c>
      <c r="AZ21" s="1"/>
      <c r="BA21" s="1"/>
      <c r="BB21" s="1"/>
      <c r="BC21" s="1"/>
      <c r="BD21" s="3">
        <f t="shared" si="4"/>
        <v>-15159.18</v>
      </c>
      <c r="BE21" s="3">
        <f t="shared" si="5"/>
        <v>15098.29</v>
      </c>
      <c r="BF21" s="94">
        <f t="shared" si="16"/>
        <v>-60.88999999999942</v>
      </c>
      <c r="BG21" s="6">
        <v>4840.11</v>
      </c>
      <c r="BH21" s="6"/>
      <c r="BI21" s="1"/>
      <c r="BJ21" s="1"/>
      <c r="BK21" s="6">
        <f t="shared" si="17"/>
        <v>4840.11</v>
      </c>
      <c r="BL21" s="13">
        <v>0</v>
      </c>
      <c r="BM21" s="101">
        <f t="shared" si="6"/>
        <v>4779.22</v>
      </c>
      <c r="BN21" s="104">
        <v>161342.68</v>
      </c>
    </row>
    <row r="22" spans="1:66" ht="15">
      <c r="A22" s="6">
        <v>14</v>
      </c>
      <c r="B22" s="47" t="s">
        <v>299</v>
      </c>
      <c r="C22" s="6">
        <v>585.6</v>
      </c>
      <c r="D22" s="6">
        <v>0</v>
      </c>
      <c r="E22" s="35">
        <f t="shared" si="0"/>
        <v>585.6</v>
      </c>
      <c r="F22" s="50">
        <v>3.1</v>
      </c>
      <c r="G22" s="50">
        <v>7.41</v>
      </c>
      <c r="H22" s="51">
        <f t="shared" si="1"/>
        <v>10.51</v>
      </c>
      <c r="I22" s="10">
        <f t="shared" si="7"/>
        <v>6154.656</v>
      </c>
      <c r="J22" s="9">
        <f t="shared" si="8"/>
        <v>36927.936</v>
      </c>
      <c r="K22" s="32">
        <v>3.32</v>
      </c>
      <c r="L22" s="32">
        <v>7.92</v>
      </c>
      <c r="M22" s="51">
        <f t="shared" si="2"/>
        <v>11.24</v>
      </c>
      <c r="N22" s="10">
        <f t="shared" si="3"/>
        <v>6582.144</v>
      </c>
      <c r="O22" s="9">
        <f t="shared" si="9"/>
        <v>39492.864</v>
      </c>
      <c r="P22" s="55">
        <f t="shared" si="10"/>
        <v>76420.8</v>
      </c>
      <c r="Q22" s="8"/>
      <c r="R22" s="8">
        <f t="shared" si="11"/>
        <v>76420.8</v>
      </c>
      <c r="S22" s="111">
        <v>76350.6</v>
      </c>
      <c r="T22" s="3">
        <v>3847.75</v>
      </c>
      <c r="U22" s="1">
        <v>2514.8</v>
      </c>
      <c r="V22" s="82">
        <f t="shared" si="12"/>
        <v>46173</v>
      </c>
      <c r="W22" s="82">
        <f t="shared" si="13"/>
        <v>30177.600000000002</v>
      </c>
      <c r="X22" s="3"/>
      <c r="Y22" s="6">
        <v>375</v>
      </c>
      <c r="Z22" s="6">
        <v>1153.63</v>
      </c>
      <c r="AA22" s="6">
        <v>1250</v>
      </c>
      <c r="AB22" s="6">
        <v>1245.89</v>
      </c>
      <c r="AC22" s="1">
        <v>1363.48</v>
      </c>
      <c r="AD22" s="1">
        <v>1153.63</v>
      </c>
      <c r="AE22" s="1">
        <v>1350.94</v>
      </c>
      <c r="AF22" s="3">
        <v>1153.63</v>
      </c>
      <c r="AG22" s="1">
        <v>0</v>
      </c>
      <c r="AH22" s="1">
        <v>1414.06</v>
      </c>
      <c r="AI22" s="1">
        <v>251.21</v>
      </c>
      <c r="AJ22" s="1">
        <v>1153.63</v>
      </c>
      <c r="AK22" s="1">
        <v>27.6</v>
      </c>
      <c r="AL22" s="1">
        <v>1403.79</v>
      </c>
      <c r="AM22" s="1">
        <v>0</v>
      </c>
      <c r="AN22" s="1">
        <v>1235.62</v>
      </c>
      <c r="AO22" s="1">
        <v>0</v>
      </c>
      <c r="AP22" s="1">
        <v>1235.62</v>
      </c>
      <c r="AQ22" s="1">
        <v>0</v>
      </c>
      <c r="AR22" s="1">
        <v>2074.72</v>
      </c>
      <c r="AS22" s="1">
        <v>1529.81</v>
      </c>
      <c r="AT22" s="1">
        <v>1235.62</v>
      </c>
      <c r="AU22" s="1">
        <v>0</v>
      </c>
      <c r="AV22" s="1">
        <v>1235.62</v>
      </c>
      <c r="AW22" s="6">
        <f t="shared" si="14"/>
        <v>6148.040000000001</v>
      </c>
      <c r="AX22" s="6">
        <f t="shared" si="18"/>
        <v>15695.46</v>
      </c>
      <c r="AY22" s="4">
        <f t="shared" si="15"/>
        <v>21843.5</v>
      </c>
      <c r="AZ22" s="1"/>
      <c r="BA22" s="1"/>
      <c r="BB22" s="1"/>
      <c r="BC22" s="1"/>
      <c r="BD22" s="3">
        <f t="shared" si="4"/>
        <v>40024.96</v>
      </c>
      <c r="BE22" s="3">
        <f t="shared" si="5"/>
        <v>14482.140000000003</v>
      </c>
      <c r="BF22" s="13">
        <f t="shared" si="16"/>
        <v>54507.100000000006</v>
      </c>
      <c r="BG22" s="6">
        <v>6105.84</v>
      </c>
      <c r="BH22" s="6"/>
      <c r="BI22" s="1"/>
      <c r="BJ22" s="1"/>
      <c r="BK22" s="1">
        <f t="shared" si="17"/>
        <v>6105.84</v>
      </c>
      <c r="BL22" s="91"/>
      <c r="BM22" s="101">
        <f t="shared" si="6"/>
        <v>60612.94</v>
      </c>
      <c r="BN22" s="104">
        <v>93902.54</v>
      </c>
    </row>
    <row r="23" spans="1:66" ht="15">
      <c r="A23" s="6">
        <v>15</v>
      </c>
      <c r="B23" s="47" t="s">
        <v>300</v>
      </c>
      <c r="C23" s="6">
        <v>399.3</v>
      </c>
      <c r="D23" s="6">
        <v>0</v>
      </c>
      <c r="E23" s="35">
        <f t="shared" si="0"/>
        <v>399.3</v>
      </c>
      <c r="F23" s="50">
        <v>3.1</v>
      </c>
      <c r="G23" s="50">
        <v>6.53</v>
      </c>
      <c r="H23" s="51">
        <f t="shared" si="1"/>
        <v>9.63</v>
      </c>
      <c r="I23" s="10">
        <f t="shared" si="7"/>
        <v>3845.2590000000005</v>
      </c>
      <c r="J23" s="9">
        <f>I23*6</f>
        <v>23071.554000000004</v>
      </c>
      <c r="K23" s="32">
        <v>3.32</v>
      </c>
      <c r="L23" s="32">
        <v>6.98</v>
      </c>
      <c r="M23" s="51">
        <f t="shared" si="2"/>
        <v>10.3</v>
      </c>
      <c r="N23" s="10">
        <f t="shared" si="3"/>
        <v>4112.79</v>
      </c>
      <c r="O23" s="9">
        <f t="shared" si="9"/>
        <v>24676.739999999998</v>
      </c>
      <c r="P23" s="55">
        <f t="shared" si="10"/>
        <v>47748.294</v>
      </c>
      <c r="Q23" s="8"/>
      <c r="R23" s="8">
        <f t="shared" si="11"/>
        <v>47748.294</v>
      </c>
      <c r="S23" s="111">
        <v>47736.24</v>
      </c>
      <c r="T23" s="3">
        <v>2626.85</v>
      </c>
      <c r="U23" s="1">
        <v>1351.17</v>
      </c>
      <c r="V23" s="82">
        <f t="shared" si="12"/>
        <v>31522.199999999997</v>
      </c>
      <c r="W23" s="82">
        <f t="shared" si="13"/>
        <v>16214.04</v>
      </c>
      <c r="X23" s="3"/>
      <c r="Y23" s="6">
        <v>6537.41</v>
      </c>
      <c r="Z23" s="6">
        <v>786.62</v>
      </c>
      <c r="AA23" s="6">
        <v>350</v>
      </c>
      <c r="AB23" s="6">
        <v>786.62</v>
      </c>
      <c r="AC23" s="1">
        <v>2789.68</v>
      </c>
      <c r="AD23" s="1">
        <v>786.62</v>
      </c>
      <c r="AE23" s="1">
        <v>14856.42</v>
      </c>
      <c r="AF23" s="3">
        <v>786.62</v>
      </c>
      <c r="AG23" s="1">
        <v>5393.24</v>
      </c>
      <c r="AH23" s="1">
        <v>786.62</v>
      </c>
      <c r="AI23" s="1">
        <v>209.34</v>
      </c>
      <c r="AJ23" s="1">
        <v>786.62</v>
      </c>
      <c r="AK23" s="1">
        <v>3495.4</v>
      </c>
      <c r="AL23" s="1">
        <v>7336.76</v>
      </c>
      <c r="AM23" s="1">
        <v>0</v>
      </c>
      <c r="AN23" s="1">
        <v>842.52</v>
      </c>
      <c r="AO23" s="1">
        <v>0</v>
      </c>
      <c r="AP23" s="1">
        <v>842.52</v>
      </c>
      <c r="AQ23" s="1">
        <v>0</v>
      </c>
      <c r="AR23" s="1">
        <v>842.52</v>
      </c>
      <c r="AS23" s="1">
        <v>764.94</v>
      </c>
      <c r="AT23" s="1">
        <v>842.52</v>
      </c>
      <c r="AU23" s="1">
        <v>1136.23</v>
      </c>
      <c r="AV23" s="1">
        <v>842.52</v>
      </c>
      <c r="AW23" s="6">
        <f t="shared" si="14"/>
        <v>35532.66</v>
      </c>
      <c r="AX23" s="6">
        <f t="shared" si="18"/>
        <v>16269.080000000002</v>
      </c>
      <c r="AY23" s="4">
        <f t="shared" si="15"/>
        <v>51801.740000000005</v>
      </c>
      <c r="AZ23" s="1"/>
      <c r="BA23" s="1"/>
      <c r="BB23" s="1"/>
      <c r="BC23" s="1"/>
      <c r="BD23" s="3">
        <f t="shared" si="4"/>
        <v>-4010.4600000000064</v>
      </c>
      <c r="BE23" s="3">
        <f t="shared" si="5"/>
        <v>-55.04000000000087</v>
      </c>
      <c r="BF23" s="94">
        <f t="shared" si="16"/>
        <v>-4065.5000000000073</v>
      </c>
      <c r="BG23" s="81">
        <v>2697.61</v>
      </c>
      <c r="BH23" s="81"/>
      <c r="BI23" s="80"/>
      <c r="BJ23" s="80"/>
      <c r="BK23" s="6">
        <f t="shared" si="17"/>
        <v>2697.61</v>
      </c>
      <c r="BL23" s="94">
        <f>BF23+BK23</f>
        <v>-1367.8900000000071</v>
      </c>
      <c r="BM23" s="96">
        <f t="shared" si="6"/>
        <v>-1367.8900000000071</v>
      </c>
      <c r="BN23" s="104">
        <v>117417.64</v>
      </c>
    </row>
    <row r="24" spans="1:66" ht="15">
      <c r="A24" s="6">
        <v>16</v>
      </c>
      <c r="B24" s="47" t="s">
        <v>4</v>
      </c>
      <c r="C24" s="6">
        <v>407.4</v>
      </c>
      <c r="D24" s="6">
        <v>0</v>
      </c>
      <c r="E24" s="35">
        <f t="shared" si="0"/>
        <v>407.4</v>
      </c>
      <c r="F24" s="50">
        <v>3.1</v>
      </c>
      <c r="G24" s="50">
        <v>7.47</v>
      </c>
      <c r="H24" s="51">
        <f t="shared" si="1"/>
        <v>10.57</v>
      </c>
      <c r="I24" s="10">
        <f t="shared" si="7"/>
        <v>4306.218</v>
      </c>
      <c r="J24" s="9">
        <f t="shared" si="8"/>
        <v>25837.307999999997</v>
      </c>
      <c r="K24" s="32">
        <v>3.32</v>
      </c>
      <c r="L24" s="32">
        <v>7.98</v>
      </c>
      <c r="M24" s="51">
        <f t="shared" si="2"/>
        <v>11.3</v>
      </c>
      <c r="N24" s="10">
        <f t="shared" si="3"/>
        <v>4603.62</v>
      </c>
      <c r="O24" s="9">
        <f t="shared" si="9"/>
        <v>27621.72</v>
      </c>
      <c r="P24" s="55">
        <f t="shared" si="10"/>
        <v>53459.028</v>
      </c>
      <c r="Q24" s="8"/>
      <c r="R24" s="8">
        <f t="shared" si="11"/>
        <v>53459.028</v>
      </c>
      <c r="S24" s="111">
        <v>53410.14</v>
      </c>
      <c r="T24" s="3">
        <v>2628.38</v>
      </c>
      <c r="U24" s="1">
        <v>1822.46</v>
      </c>
      <c r="V24" s="82">
        <f t="shared" si="12"/>
        <v>31540.56</v>
      </c>
      <c r="W24" s="82">
        <f t="shared" si="13"/>
        <v>21869.52</v>
      </c>
      <c r="X24" s="3"/>
      <c r="Y24" s="6">
        <v>375</v>
      </c>
      <c r="Z24" s="6">
        <v>802.58</v>
      </c>
      <c r="AA24" s="6">
        <v>7650.17</v>
      </c>
      <c r="AB24" s="6">
        <v>802.58</v>
      </c>
      <c r="AC24" s="1">
        <v>5350.97</v>
      </c>
      <c r="AD24" s="1">
        <v>802.58</v>
      </c>
      <c r="AE24" s="1">
        <v>1350.94</v>
      </c>
      <c r="AF24" s="3">
        <v>802.58</v>
      </c>
      <c r="AG24" s="1">
        <v>0</v>
      </c>
      <c r="AH24" s="1">
        <v>802.58</v>
      </c>
      <c r="AI24" s="1">
        <v>209.34</v>
      </c>
      <c r="AJ24" s="1">
        <v>802.58</v>
      </c>
      <c r="AK24" s="1">
        <v>0</v>
      </c>
      <c r="AL24" s="1">
        <v>859.61</v>
      </c>
      <c r="AM24" s="1">
        <v>0</v>
      </c>
      <c r="AN24" s="1">
        <v>859.61</v>
      </c>
      <c r="AO24" s="1">
        <v>0</v>
      </c>
      <c r="AP24" s="1">
        <v>859.61</v>
      </c>
      <c r="AQ24" s="1">
        <v>0</v>
      </c>
      <c r="AR24" s="1">
        <v>1278.29</v>
      </c>
      <c r="AS24" s="1">
        <v>0</v>
      </c>
      <c r="AT24" s="1">
        <v>859.61</v>
      </c>
      <c r="AU24" s="1">
        <v>0</v>
      </c>
      <c r="AV24" s="1">
        <v>859.61</v>
      </c>
      <c r="AW24" s="6">
        <f t="shared" si="14"/>
        <v>14936.42</v>
      </c>
      <c r="AX24" s="6">
        <f t="shared" si="18"/>
        <v>10391.82</v>
      </c>
      <c r="AY24" s="4">
        <f t="shared" si="15"/>
        <v>25328.239999999998</v>
      </c>
      <c r="AZ24" s="1"/>
      <c r="BA24" s="1"/>
      <c r="BB24" s="1"/>
      <c r="BC24" s="1"/>
      <c r="BD24" s="3">
        <f t="shared" si="4"/>
        <v>16604.14</v>
      </c>
      <c r="BE24" s="3">
        <f t="shared" si="5"/>
        <v>11477.7</v>
      </c>
      <c r="BF24" s="13">
        <f t="shared" si="16"/>
        <v>28081.84</v>
      </c>
      <c r="BG24" s="6">
        <v>13.23</v>
      </c>
      <c r="BH24" s="6"/>
      <c r="BI24" s="1"/>
      <c r="BJ24" s="1"/>
      <c r="BK24" s="1">
        <f t="shared" si="17"/>
        <v>13.23</v>
      </c>
      <c r="BL24" s="91"/>
      <c r="BM24" s="101">
        <f t="shared" si="6"/>
        <v>28095.07</v>
      </c>
      <c r="BN24" s="104">
        <v>91195.56</v>
      </c>
    </row>
    <row r="25" spans="1:66" ht="15">
      <c r="A25" s="6">
        <v>17</v>
      </c>
      <c r="B25" s="31" t="s">
        <v>5</v>
      </c>
      <c r="C25" s="6">
        <v>3408.9</v>
      </c>
      <c r="D25" s="6">
        <v>118</v>
      </c>
      <c r="E25" s="35">
        <f t="shared" si="0"/>
        <v>3526.9</v>
      </c>
      <c r="F25" s="32">
        <v>3.1</v>
      </c>
      <c r="G25" s="32">
        <v>7.86</v>
      </c>
      <c r="H25" s="33">
        <f t="shared" si="1"/>
        <v>10.96</v>
      </c>
      <c r="I25" s="10">
        <f t="shared" si="7"/>
        <v>38654.824</v>
      </c>
      <c r="J25" s="9">
        <f t="shared" si="8"/>
        <v>231928.94400000002</v>
      </c>
      <c r="K25" s="32">
        <v>3.32</v>
      </c>
      <c r="L25" s="32">
        <v>8.39</v>
      </c>
      <c r="M25" s="33">
        <f t="shared" si="2"/>
        <v>11.71</v>
      </c>
      <c r="N25" s="10">
        <f t="shared" si="3"/>
        <v>41299.999</v>
      </c>
      <c r="O25" s="9">
        <f t="shared" si="9"/>
        <v>247799.994</v>
      </c>
      <c r="P25" s="55">
        <f t="shared" si="10"/>
        <v>479728.938</v>
      </c>
      <c r="Q25" s="8"/>
      <c r="R25" s="8">
        <f t="shared" si="11"/>
        <v>479728.938</v>
      </c>
      <c r="S25" s="111">
        <v>479517.3</v>
      </c>
      <c r="T25" s="3">
        <v>24141.45</v>
      </c>
      <c r="U25" s="1">
        <v>15818.32</v>
      </c>
      <c r="V25" s="82">
        <f t="shared" si="12"/>
        <v>289697.4</v>
      </c>
      <c r="W25" s="82">
        <f t="shared" si="13"/>
        <v>189819.84</v>
      </c>
      <c r="X25" s="3"/>
      <c r="Y25" s="6">
        <v>9179.13</v>
      </c>
      <c r="Z25" s="6">
        <v>7125.64</v>
      </c>
      <c r="AA25" s="6">
        <v>9966.5</v>
      </c>
      <c r="AB25" s="6">
        <v>7576.69</v>
      </c>
      <c r="AC25" s="1">
        <v>32134.98</v>
      </c>
      <c r="AD25" s="1">
        <v>8189.29</v>
      </c>
      <c r="AE25" s="1">
        <v>8746.71</v>
      </c>
      <c r="AF25" s="3">
        <v>8183.73</v>
      </c>
      <c r="AG25" s="1">
        <v>10106.61</v>
      </c>
      <c r="AH25" s="1">
        <v>7125.64</v>
      </c>
      <c r="AI25" s="1">
        <v>11564.66</v>
      </c>
      <c r="AJ25" s="1">
        <v>9305.14</v>
      </c>
      <c r="AK25" s="1">
        <v>9739.43</v>
      </c>
      <c r="AL25" s="1">
        <v>12701.31</v>
      </c>
      <c r="AM25" s="1">
        <v>10587.75</v>
      </c>
      <c r="AN25" s="1">
        <v>11517.87</v>
      </c>
      <c r="AO25" s="1">
        <v>11709.77</v>
      </c>
      <c r="AP25" s="1">
        <v>8694.13</v>
      </c>
      <c r="AQ25" s="1">
        <v>9346.29</v>
      </c>
      <c r="AR25" s="1">
        <v>24268.96</v>
      </c>
      <c r="AS25" s="1">
        <v>12343.01</v>
      </c>
      <c r="AT25" s="1">
        <v>9964.67</v>
      </c>
      <c r="AU25" s="1">
        <v>17497.77</v>
      </c>
      <c r="AV25" s="1">
        <v>7953.9</v>
      </c>
      <c r="AW25" s="6">
        <f t="shared" si="14"/>
        <v>152922.61</v>
      </c>
      <c r="AX25" s="6">
        <f t="shared" si="18"/>
        <v>122606.96999999999</v>
      </c>
      <c r="AY25" s="4">
        <f t="shared" si="15"/>
        <v>275529.57999999996</v>
      </c>
      <c r="AZ25" s="1"/>
      <c r="BA25" s="1"/>
      <c r="BB25" s="1"/>
      <c r="BC25" s="1"/>
      <c r="BD25" s="3">
        <f t="shared" si="4"/>
        <v>136774.79000000004</v>
      </c>
      <c r="BE25" s="3">
        <f t="shared" si="5"/>
        <v>67212.87000000001</v>
      </c>
      <c r="BF25" s="13">
        <f t="shared" si="16"/>
        <v>203987.66000000003</v>
      </c>
      <c r="BG25" s="6">
        <v>90752.31</v>
      </c>
      <c r="BH25" s="6"/>
      <c r="BI25" s="1"/>
      <c r="BJ25" s="1">
        <v>27488.15</v>
      </c>
      <c r="BK25" s="1">
        <f t="shared" si="17"/>
        <v>118240.45999999999</v>
      </c>
      <c r="BL25" s="91"/>
      <c r="BM25" s="101">
        <f t="shared" si="6"/>
        <v>322228.12</v>
      </c>
      <c r="BN25" s="104">
        <v>180035.72</v>
      </c>
    </row>
    <row r="26" spans="1:66" ht="15">
      <c r="A26" s="6">
        <v>18</v>
      </c>
      <c r="B26" s="31" t="s">
        <v>6</v>
      </c>
      <c r="C26" s="6">
        <v>3260.2</v>
      </c>
      <c r="D26" s="6">
        <v>179.1</v>
      </c>
      <c r="E26" s="35">
        <f t="shared" si="0"/>
        <v>3439.2999999999997</v>
      </c>
      <c r="F26" s="32">
        <v>3.1</v>
      </c>
      <c r="G26" s="32">
        <v>7.86</v>
      </c>
      <c r="H26" s="33">
        <f t="shared" si="1"/>
        <v>10.96</v>
      </c>
      <c r="I26" s="10">
        <f t="shared" si="7"/>
        <v>37694.728</v>
      </c>
      <c r="J26" s="9">
        <f t="shared" si="8"/>
        <v>226168.36800000002</v>
      </c>
      <c r="K26" s="32">
        <v>3.32</v>
      </c>
      <c r="L26" s="32">
        <v>8.39</v>
      </c>
      <c r="M26" s="33">
        <f t="shared" si="2"/>
        <v>11.71</v>
      </c>
      <c r="N26" s="10">
        <f t="shared" si="3"/>
        <v>40274.203</v>
      </c>
      <c r="O26" s="9">
        <f t="shared" si="9"/>
        <v>241645.218</v>
      </c>
      <c r="P26" s="55">
        <f t="shared" si="10"/>
        <v>467813.586</v>
      </c>
      <c r="Q26" s="8"/>
      <c r="R26" s="8">
        <f t="shared" si="11"/>
        <v>467813.586</v>
      </c>
      <c r="S26" s="111">
        <v>467593.62</v>
      </c>
      <c r="T26" s="3">
        <v>23541.15</v>
      </c>
      <c r="U26" s="1">
        <v>15424.98</v>
      </c>
      <c r="V26" s="82">
        <f t="shared" si="12"/>
        <v>282493.80000000005</v>
      </c>
      <c r="W26" s="82">
        <f t="shared" si="13"/>
        <v>185099.76</v>
      </c>
      <c r="X26" s="3"/>
      <c r="Y26" s="6">
        <v>9679.6</v>
      </c>
      <c r="Z26" s="6">
        <v>9997.23</v>
      </c>
      <c r="AA26" s="6">
        <v>30805.33</v>
      </c>
      <c r="AB26" s="6">
        <v>12043.24</v>
      </c>
      <c r="AC26" s="1">
        <v>44407.08</v>
      </c>
      <c r="AD26" s="1">
        <v>13326.2</v>
      </c>
      <c r="AE26" s="1">
        <v>8529.46</v>
      </c>
      <c r="AF26" s="3">
        <v>19811.66</v>
      </c>
      <c r="AG26" s="1">
        <v>62657.12</v>
      </c>
      <c r="AH26" s="1">
        <v>6953.07</v>
      </c>
      <c r="AI26" s="1">
        <v>21006.16</v>
      </c>
      <c r="AJ26" s="1">
        <v>13332.27</v>
      </c>
      <c r="AK26" s="1">
        <v>11310.8</v>
      </c>
      <c r="AL26" s="1">
        <v>10074.83</v>
      </c>
      <c r="AM26" s="1">
        <v>10290.47</v>
      </c>
      <c r="AN26" s="1">
        <v>7434.57</v>
      </c>
      <c r="AO26" s="1">
        <v>12121.03</v>
      </c>
      <c r="AP26" s="1">
        <v>9487.26</v>
      </c>
      <c r="AQ26" s="1">
        <v>14939.82</v>
      </c>
      <c r="AR26" s="1">
        <v>9177.91</v>
      </c>
      <c r="AS26" s="1">
        <v>34053.14</v>
      </c>
      <c r="AT26" s="1">
        <v>10386.93</v>
      </c>
      <c r="AU26" s="1">
        <v>14121.76</v>
      </c>
      <c r="AV26" s="1">
        <v>7946.71</v>
      </c>
      <c r="AW26" s="6">
        <f t="shared" si="14"/>
        <v>273921.77</v>
      </c>
      <c r="AX26" s="6">
        <f t="shared" si="18"/>
        <v>129971.88000000002</v>
      </c>
      <c r="AY26" s="4">
        <f t="shared" si="15"/>
        <v>403893.65</v>
      </c>
      <c r="AZ26" s="1"/>
      <c r="BA26" s="1"/>
      <c r="BB26" s="1"/>
      <c r="BC26" s="1"/>
      <c r="BD26" s="3">
        <f t="shared" si="4"/>
        <v>8572.030000000028</v>
      </c>
      <c r="BE26" s="3">
        <f t="shared" si="5"/>
        <v>55127.87999999999</v>
      </c>
      <c r="BF26" s="13">
        <f t="shared" si="16"/>
        <v>63699.91000000002</v>
      </c>
      <c r="BG26" s="6">
        <v>25592.99</v>
      </c>
      <c r="BH26" s="6"/>
      <c r="BI26" s="1"/>
      <c r="BJ26" s="1"/>
      <c r="BK26" s="1">
        <f t="shared" si="17"/>
        <v>25592.99</v>
      </c>
      <c r="BL26" s="91"/>
      <c r="BM26" s="101">
        <f t="shared" si="6"/>
        <v>89292.90000000002</v>
      </c>
      <c r="BN26" s="104">
        <v>102156.98</v>
      </c>
    </row>
    <row r="27" spans="1:66" ht="15">
      <c r="A27" s="6">
        <v>19</v>
      </c>
      <c r="B27" s="31" t="s">
        <v>7</v>
      </c>
      <c r="C27" s="6">
        <v>3373.7</v>
      </c>
      <c r="D27" s="6">
        <v>62.4</v>
      </c>
      <c r="E27" s="35">
        <f t="shared" si="0"/>
        <v>3436.1</v>
      </c>
      <c r="F27" s="32">
        <v>3.1</v>
      </c>
      <c r="G27" s="32">
        <v>7.86</v>
      </c>
      <c r="H27" s="33">
        <f t="shared" si="1"/>
        <v>10.96</v>
      </c>
      <c r="I27" s="10">
        <f t="shared" si="7"/>
        <v>37659.656</v>
      </c>
      <c r="J27" s="9">
        <f t="shared" si="8"/>
        <v>225957.93600000002</v>
      </c>
      <c r="K27" s="32">
        <v>3.32</v>
      </c>
      <c r="L27" s="32">
        <v>8.39</v>
      </c>
      <c r="M27" s="33">
        <f t="shared" si="2"/>
        <v>11.71</v>
      </c>
      <c r="N27" s="10">
        <f t="shared" si="3"/>
        <v>40236.731</v>
      </c>
      <c r="O27" s="9">
        <f t="shared" si="9"/>
        <v>241420.386</v>
      </c>
      <c r="P27" s="55">
        <f t="shared" si="10"/>
        <v>467378.32200000004</v>
      </c>
      <c r="Q27" s="8"/>
      <c r="R27" s="8">
        <f t="shared" si="11"/>
        <v>467378.32200000004</v>
      </c>
      <c r="S27" s="111">
        <v>467172.18</v>
      </c>
      <c r="T27" s="3">
        <v>23519.93</v>
      </c>
      <c r="U27" s="1">
        <v>15411.08</v>
      </c>
      <c r="V27" s="82">
        <f t="shared" si="12"/>
        <v>282239.16000000003</v>
      </c>
      <c r="W27" s="82">
        <f t="shared" si="13"/>
        <v>184932.96</v>
      </c>
      <c r="X27" s="3"/>
      <c r="Y27" s="6">
        <v>9998.58</v>
      </c>
      <c r="Z27" s="6">
        <v>9353.81</v>
      </c>
      <c r="AA27" s="6">
        <v>30414.59</v>
      </c>
      <c r="AB27" s="6">
        <v>7085.16</v>
      </c>
      <c r="AC27" s="1">
        <v>24116.65</v>
      </c>
      <c r="AD27" s="1">
        <v>6946.77</v>
      </c>
      <c r="AE27" s="1">
        <v>12555.34</v>
      </c>
      <c r="AF27" s="3">
        <v>18924.72</v>
      </c>
      <c r="AG27" s="1">
        <v>54514.9</v>
      </c>
      <c r="AH27" s="1">
        <v>6946.77</v>
      </c>
      <c r="AI27" s="1">
        <v>10947</v>
      </c>
      <c r="AJ27" s="1">
        <v>14166.81</v>
      </c>
      <c r="AK27" s="1">
        <v>368397.11</v>
      </c>
      <c r="AL27" s="1">
        <v>10425.68</v>
      </c>
      <c r="AM27" s="1">
        <v>17021.13</v>
      </c>
      <c r="AN27" s="1">
        <v>7427.82</v>
      </c>
      <c r="AO27" s="1">
        <v>12133.62</v>
      </c>
      <c r="AP27" s="1">
        <v>9347.73</v>
      </c>
      <c r="AQ27" s="1">
        <v>11273.23</v>
      </c>
      <c r="AR27" s="1">
        <v>8865.61</v>
      </c>
      <c r="AS27" s="1">
        <v>15700.19</v>
      </c>
      <c r="AT27" s="1">
        <v>11537.17</v>
      </c>
      <c r="AU27" s="1">
        <v>9957.95</v>
      </c>
      <c r="AV27" s="1">
        <v>7427.82</v>
      </c>
      <c r="AW27" s="6">
        <f t="shared" si="14"/>
        <v>577030.2899999998</v>
      </c>
      <c r="AX27" s="6">
        <f t="shared" si="18"/>
        <v>118455.87</v>
      </c>
      <c r="AY27" s="4">
        <f t="shared" si="15"/>
        <v>695486.1599999998</v>
      </c>
      <c r="AZ27" s="1"/>
      <c r="BA27" s="2">
        <v>34184.67</v>
      </c>
      <c r="BB27" s="1"/>
      <c r="BC27" s="6"/>
      <c r="BD27" s="3">
        <f t="shared" si="4"/>
        <v>-294791.1299999998</v>
      </c>
      <c r="BE27" s="3">
        <f t="shared" si="5"/>
        <v>32292.42</v>
      </c>
      <c r="BF27" s="94">
        <f t="shared" si="16"/>
        <v>-262498.7099999998</v>
      </c>
      <c r="BG27" s="6">
        <v>8918.67</v>
      </c>
      <c r="BH27" s="6"/>
      <c r="BI27" s="1">
        <v>3682</v>
      </c>
      <c r="BJ27" s="1"/>
      <c r="BK27" s="6">
        <f t="shared" si="17"/>
        <v>12600.67</v>
      </c>
      <c r="BL27" s="94">
        <f>BF27+BK27</f>
        <v>-249898.03999999978</v>
      </c>
      <c r="BM27" s="96">
        <f t="shared" si="6"/>
        <v>-249898.03999999978</v>
      </c>
      <c r="BN27" s="104">
        <v>207774.09</v>
      </c>
    </row>
    <row r="28" spans="1:66" ht="15">
      <c r="A28" s="6">
        <v>20</v>
      </c>
      <c r="B28" s="31" t="s">
        <v>8</v>
      </c>
      <c r="C28" s="6">
        <v>3287.5</v>
      </c>
      <c r="D28" s="6">
        <v>113.1</v>
      </c>
      <c r="E28" s="35">
        <f t="shared" si="0"/>
        <v>3400.6</v>
      </c>
      <c r="F28" s="32">
        <v>3.1</v>
      </c>
      <c r="G28" s="32">
        <v>7.86</v>
      </c>
      <c r="H28" s="33">
        <f t="shared" si="1"/>
        <v>10.96</v>
      </c>
      <c r="I28" s="10">
        <f t="shared" si="7"/>
        <v>37270.576</v>
      </c>
      <c r="J28" s="9">
        <f t="shared" si="8"/>
        <v>223623.456</v>
      </c>
      <c r="K28" s="32">
        <v>3.32</v>
      </c>
      <c r="L28" s="32">
        <v>8.39</v>
      </c>
      <c r="M28" s="33">
        <f t="shared" si="2"/>
        <v>11.71</v>
      </c>
      <c r="N28" s="10">
        <f t="shared" si="3"/>
        <v>39821.026000000005</v>
      </c>
      <c r="O28" s="9">
        <f t="shared" si="9"/>
        <v>238926.15600000002</v>
      </c>
      <c r="P28" s="55">
        <f t="shared" si="10"/>
        <v>462549.612</v>
      </c>
      <c r="Q28" s="8"/>
      <c r="R28" s="8">
        <f t="shared" si="11"/>
        <v>462549.612</v>
      </c>
      <c r="S28" s="111">
        <v>462345.61</v>
      </c>
      <c r="T28" s="3">
        <v>23276.94</v>
      </c>
      <c r="U28" s="1">
        <v>15251.86</v>
      </c>
      <c r="V28" s="82">
        <f t="shared" si="12"/>
        <v>279323.27999999997</v>
      </c>
      <c r="W28" s="82">
        <f t="shared" si="13"/>
        <v>183022.32</v>
      </c>
      <c r="X28" s="3"/>
      <c r="Y28" s="6">
        <v>10115.91</v>
      </c>
      <c r="Z28" s="6">
        <v>6876.83</v>
      </c>
      <c r="AA28" s="6">
        <v>42154.78</v>
      </c>
      <c r="AB28" s="6">
        <v>15737.99</v>
      </c>
      <c r="AC28" s="1">
        <v>22193.96</v>
      </c>
      <c r="AD28" s="1">
        <v>9016.17</v>
      </c>
      <c r="AE28" s="1">
        <v>10086.74</v>
      </c>
      <c r="AF28" s="3">
        <v>11788.28</v>
      </c>
      <c r="AG28" s="1">
        <v>8872.19</v>
      </c>
      <c r="AH28" s="1">
        <v>6876.83</v>
      </c>
      <c r="AI28" s="1">
        <v>8852.17</v>
      </c>
      <c r="AJ28" s="1">
        <v>14096.87</v>
      </c>
      <c r="AK28" s="1">
        <v>250608.73</v>
      </c>
      <c r="AL28" s="1">
        <v>8074.67</v>
      </c>
      <c r="AM28" s="1">
        <v>19392.35</v>
      </c>
      <c r="AN28" s="1">
        <v>18887.15</v>
      </c>
      <c r="AO28" s="1">
        <v>10090.65</v>
      </c>
      <c r="AP28" s="1">
        <v>8930.88</v>
      </c>
      <c r="AQ28" s="1">
        <v>17203.38</v>
      </c>
      <c r="AR28" s="1">
        <v>22554.03</v>
      </c>
      <c r="AS28" s="1">
        <v>12116.9</v>
      </c>
      <c r="AT28" s="1">
        <v>13388.25</v>
      </c>
      <c r="AU28" s="1">
        <v>13256.92</v>
      </c>
      <c r="AV28" s="1">
        <v>18673.14</v>
      </c>
      <c r="AW28" s="6">
        <f t="shared" si="14"/>
        <v>424944.68</v>
      </c>
      <c r="AX28" s="6">
        <f t="shared" si="18"/>
        <v>154901.09000000003</v>
      </c>
      <c r="AY28" s="4">
        <f t="shared" si="15"/>
        <v>579845.77</v>
      </c>
      <c r="AZ28" s="1"/>
      <c r="BA28" s="1"/>
      <c r="BB28" s="1"/>
      <c r="BC28" s="1"/>
      <c r="BD28" s="3">
        <f t="shared" si="4"/>
        <v>-145621.40000000002</v>
      </c>
      <c r="BE28" s="3">
        <f t="shared" si="5"/>
        <v>28121.22999999998</v>
      </c>
      <c r="BF28" s="94">
        <f t="shared" si="16"/>
        <v>-117500.17000000004</v>
      </c>
      <c r="BG28" s="6">
        <v>69890.77</v>
      </c>
      <c r="BH28" s="6"/>
      <c r="BI28" s="1">
        <v>2064</v>
      </c>
      <c r="BJ28" s="1"/>
      <c r="BK28" s="6">
        <f t="shared" si="17"/>
        <v>71954.77</v>
      </c>
      <c r="BL28" s="94">
        <f>BF28+BK28</f>
        <v>-45545.40000000004</v>
      </c>
      <c r="BM28" s="96">
        <f t="shared" si="6"/>
        <v>-45545.40000000004</v>
      </c>
      <c r="BN28" s="104">
        <v>125970.51</v>
      </c>
    </row>
    <row r="29" spans="1:66" ht="15">
      <c r="A29" s="6">
        <v>21</v>
      </c>
      <c r="B29" s="31" t="s">
        <v>9</v>
      </c>
      <c r="C29" s="6">
        <v>3399</v>
      </c>
      <c r="D29" s="6">
        <v>0</v>
      </c>
      <c r="E29" s="35">
        <f t="shared" si="0"/>
        <v>3399</v>
      </c>
      <c r="F29" s="32">
        <v>3.1</v>
      </c>
      <c r="G29" s="32">
        <v>6.39</v>
      </c>
      <c r="H29" s="33">
        <f t="shared" si="1"/>
        <v>9.49</v>
      </c>
      <c r="I29" s="10">
        <f t="shared" si="7"/>
        <v>32256.510000000002</v>
      </c>
      <c r="J29" s="9">
        <f t="shared" si="8"/>
        <v>193539.06</v>
      </c>
      <c r="K29" s="32">
        <v>3.32</v>
      </c>
      <c r="L29" s="32">
        <v>6.82</v>
      </c>
      <c r="M29" s="33">
        <f t="shared" si="2"/>
        <v>10.14</v>
      </c>
      <c r="N29" s="10">
        <f t="shared" si="3"/>
        <v>34465.86</v>
      </c>
      <c r="O29" s="9">
        <f t="shared" si="9"/>
        <v>206795.16</v>
      </c>
      <c r="P29" s="55">
        <f t="shared" si="10"/>
        <v>400334.22</v>
      </c>
      <c r="Q29" s="8">
        <v>67087.25</v>
      </c>
      <c r="R29" s="8">
        <f t="shared" si="11"/>
        <v>333246.97</v>
      </c>
      <c r="S29" s="111">
        <v>333043.03</v>
      </c>
      <c r="T29" s="3">
        <v>14619.24</v>
      </c>
      <c r="U29" s="1">
        <v>13134.35</v>
      </c>
      <c r="V29" s="82">
        <f t="shared" si="12"/>
        <v>175430.88</v>
      </c>
      <c r="W29" s="82">
        <f t="shared" si="13"/>
        <v>157612.2</v>
      </c>
      <c r="X29" s="3"/>
      <c r="Y29" s="6">
        <v>8861.94</v>
      </c>
      <c r="Z29" s="6">
        <v>6873.68</v>
      </c>
      <c r="AA29" s="6">
        <v>9575.37</v>
      </c>
      <c r="AB29" s="6">
        <v>6873.68</v>
      </c>
      <c r="AC29" s="1">
        <v>-22214.34</v>
      </c>
      <c r="AD29" s="1">
        <v>6873.68</v>
      </c>
      <c r="AE29" s="1">
        <v>8429.52</v>
      </c>
      <c r="AF29" s="3">
        <v>13612.48</v>
      </c>
      <c r="AG29" s="1">
        <v>8814.19</v>
      </c>
      <c r="AH29" s="1">
        <v>6873.68</v>
      </c>
      <c r="AI29" s="1">
        <v>8848.2</v>
      </c>
      <c r="AJ29" s="1">
        <v>7714.52</v>
      </c>
      <c r="AK29" s="1">
        <v>11186.21</v>
      </c>
      <c r="AL29" s="1">
        <v>13728.74</v>
      </c>
      <c r="AM29" s="1">
        <v>9007.35</v>
      </c>
      <c r="AN29" s="1">
        <v>7349.54</v>
      </c>
      <c r="AO29" s="1">
        <v>9007.35</v>
      </c>
      <c r="AP29" s="1">
        <v>8423</v>
      </c>
      <c r="AQ29" s="1">
        <v>9007.35</v>
      </c>
      <c r="AR29" s="1">
        <v>9092.88</v>
      </c>
      <c r="AS29" s="1">
        <v>10129.06</v>
      </c>
      <c r="AT29" s="1">
        <v>8780.82</v>
      </c>
      <c r="AU29" s="1">
        <v>10996</v>
      </c>
      <c r="AV29" s="1">
        <v>9548.1</v>
      </c>
      <c r="AW29" s="6">
        <f t="shared" si="14"/>
        <v>81648.2</v>
      </c>
      <c r="AX29" s="6">
        <f t="shared" si="18"/>
        <v>105744.80000000002</v>
      </c>
      <c r="AY29" s="4">
        <f t="shared" si="15"/>
        <v>187393</v>
      </c>
      <c r="AZ29" s="1">
        <f>800+980</f>
        <v>1780</v>
      </c>
      <c r="BA29" s="1"/>
      <c r="BB29" s="1">
        <f>438+300</f>
        <v>738</v>
      </c>
      <c r="BC29" s="1"/>
      <c r="BD29" s="3">
        <f t="shared" si="4"/>
        <v>91264.68000000001</v>
      </c>
      <c r="BE29" s="3">
        <f t="shared" si="5"/>
        <v>51867.399999999994</v>
      </c>
      <c r="BF29" s="13">
        <f t="shared" si="16"/>
        <v>143132.08000000002</v>
      </c>
      <c r="BG29" s="6">
        <v>0</v>
      </c>
      <c r="BH29" s="6"/>
      <c r="BI29" s="1"/>
      <c r="BJ29" s="1"/>
      <c r="BK29" s="1">
        <f t="shared" si="17"/>
        <v>0</v>
      </c>
      <c r="BL29" s="91"/>
      <c r="BM29" s="101">
        <f t="shared" si="6"/>
        <v>143132.08000000002</v>
      </c>
      <c r="BN29" s="104">
        <v>103155.61</v>
      </c>
    </row>
    <row r="30" spans="1:66" ht="15">
      <c r="A30" s="6">
        <v>22</v>
      </c>
      <c r="B30" s="31" t="s">
        <v>10</v>
      </c>
      <c r="C30" s="6">
        <v>6082.2</v>
      </c>
      <c r="D30" s="6">
        <v>0</v>
      </c>
      <c r="E30" s="35">
        <f t="shared" si="0"/>
        <v>6082.2</v>
      </c>
      <c r="F30" s="32">
        <v>3.1</v>
      </c>
      <c r="G30" s="32">
        <v>8.4</v>
      </c>
      <c r="H30" s="33">
        <f t="shared" si="1"/>
        <v>11.5</v>
      </c>
      <c r="I30" s="10">
        <f t="shared" si="7"/>
        <v>69945.3</v>
      </c>
      <c r="J30" s="9">
        <f t="shared" si="8"/>
        <v>419671.80000000005</v>
      </c>
      <c r="K30" s="32">
        <v>3.32</v>
      </c>
      <c r="L30" s="32">
        <v>8.97</v>
      </c>
      <c r="M30" s="33">
        <f t="shared" si="2"/>
        <v>12.290000000000001</v>
      </c>
      <c r="N30" s="10">
        <f t="shared" si="3"/>
        <v>74750.238</v>
      </c>
      <c r="O30" s="9">
        <f t="shared" si="9"/>
        <v>448501.42799999996</v>
      </c>
      <c r="P30" s="55">
        <f t="shared" si="10"/>
        <v>868173.228</v>
      </c>
      <c r="Q30" s="8"/>
      <c r="R30" s="8">
        <f t="shared" si="11"/>
        <v>868173.228</v>
      </c>
      <c r="S30" s="111">
        <v>867443.34</v>
      </c>
      <c r="T30" s="3">
        <v>42568.1</v>
      </c>
      <c r="U30" s="1">
        <v>29718.84</v>
      </c>
      <c r="V30" s="82">
        <f t="shared" si="12"/>
        <v>510817.19999999995</v>
      </c>
      <c r="W30" s="82">
        <f t="shared" si="13"/>
        <v>356626.08</v>
      </c>
      <c r="X30" s="3"/>
      <c r="Y30" s="6">
        <v>40605.97</v>
      </c>
      <c r="Z30" s="6">
        <v>13384.09</v>
      </c>
      <c r="AA30" s="6">
        <v>134361.47</v>
      </c>
      <c r="AB30" s="6">
        <v>15179.1</v>
      </c>
      <c r="AC30" s="1">
        <v>92878.47</v>
      </c>
      <c r="AD30" s="1">
        <v>36719.25</v>
      </c>
      <c r="AE30" s="1">
        <v>18476.11</v>
      </c>
      <c r="AF30" s="3">
        <v>99710.85</v>
      </c>
      <c r="AG30" s="1">
        <v>15083.86</v>
      </c>
      <c r="AH30" s="1">
        <v>42197</v>
      </c>
      <c r="AI30" s="1">
        <v>190388.71</v>
      </c>
      <c r="AJ30" s="1">
        <v>14814.72</v>
      </c>
      <c r="AK30" s="1">
        <v>20121.43</v>
      </c>
      <c r="AL30" s="1">
        <v>30770.43</v>
      </c>
      <c r="AM30" s="1">
        <v>40107.16</v>
      </c>
      <c r="AN30" s="1">
        <v>13188.74</v>
      </c>
      <c r="AO30" s="1">
        <v>18118.54</v>
      </c>
      <c r="AP30" s="1">
        <v>14221.09</v>
      </c>
      <c r="AQ30" s="1">
        <v>31010.84</v>
      </c>
      <c r="AR30" s="1">
        <v>14963.99</v>
      </c>
      <c r="AS30" s="1">
        <v>29544.24</v>
      </c>
      <c r="AT30" s="1">
        <v>18256.17</v>
      </c>
      <c r="AU30" s="1">
        <v>129790.17</v>
      </c>
      <c r="AV30" s="1">
        <v>19114.78</v>
      </c>
      <c r="AW30" s="6">
        <f t="shared" si="14"/>
        <v>760486.97</v>
      </c>
      <c r="AX30" s="6">
        <f t="shared" si="18"/>
        <v>332520.20999999996</v>
      </c>
      <c r="AY30" s="4">
        <f t="shared" si="15"/>
        <v>1093007.18</v>
      </c>
      <c r="AZ30" s="1"/>
      <c r="BA30" s="1"/>
      <c r="BB30" s="1"/>
      <c r="BC30" s="1"/>
      <c r="BD30" s="3">
        <f t="shared" si="4"/>
        <v>-249669.77000000002</v>
      </c>
      <c r="BE30" s="3">
        <f t="shared" si="5"/>
        <v>24105.870000000054</v>
      </c>
      <c r="BF30" s="94">
        <f t="shared" si="16"/>
        <v>-225563.89999999997</v>
      </c>
      <c r="BG30" s="6">
        <v>142208.98</v>
      </c>
      <c r="BH30" s="6"/>
      <c r="BI30" s="1">
        <v>4128</v>
      </c>
      <c r="BJ30" s="1"/>
      <c r="BK30" s="6">
        <f t="shared" si="17"/>
        <v>146336.98</v>
      </c>
      <c r="BL30" s="94">
        <f>BF30+BK30</f>
        <v>-79226.91999999995</v>
      </c>
      <c r="BM30" s="96">
        <f t="shared" si="6"/>
        <v>-79226.91999999995</v>
      </c>
      <c r="BN30" s="104">
        <v>346647.81</v>
      </c>
    </row>
    <row r="31" spans="1:66" ht="15">
      <c r="A31" s="6">
        <v>23</v>
      </c>
      <c r="B31" s="40" t="s">
        <v>11</v>
      </c>
      <c r="C31" s="6">
        <v>1324.7</v>
      </c>
      <c r="D31" s="6">
        <v>0</v>
      </c>
      <c r="E31" s="35">
        <f t="shared" si="0"/>
        <v>1324.7</v>
      </c>
      <c r="F31" s="41">
        <v>3.1</v>
      </c>
      <c r="G31" s="41">
        <v>7.47</v>
      </c>
      <c r="H31" s="42">
        <f t="shared" si="1"/>
        <v>10.57</v>
      </c>
      <c r="I31" s="10">
        <f t="shared" si="7"/>
        <v>14002.079000000002</v>
      </c>
      <c r="J31" s="9">
        <f t="shared" si="8"/>
        <v>84012.47400000002</v>
      </c>
      <c r="K31" s="32">
        <v>3.32</v>
      </c>
      <c r="L31" s="32">
        <v>7.98</v>
      </c>
      <c r="M31" s="42">
        <f t="shared" si="2"/>
        <v>11.3</v>
      </c>
      <c r="N31" s="10">
        <f t="shared" si="3"/>
        <v>14969.11</v>
      </c>
      <c r="O31" s="9">
        <f t="shared" si="9"/>
        <v>89814.66</v>
      </c>
      <c r="P31" s="55">
        <f t="shared" si="10"/>
        <v>173827.13400000002</v>
      </c>
      <c r="Q31" s="8"/>
      <c r="R31" s="8">
        <f t="shared" si="11"/>
        <v>173827.13400000002</v>
      </c>
      <c r="S31" s="111">
        <v>173668.2</v>
      </c>
      <c r="T31" s="3">
        <v>0</v>
      </c>
      <c r="U31" s="1">
        <v>14472.35</v>
      </c>
      <c r="V31" s="82">
        <f t="shared" si="12"/>
        <v>0</v>
      </c>
      <c r="W31" s="82">
        <f t="shared" si="13"/>
        <v>173668.2</v>
      </c>
      <c r="X31" s="3"/>
      <c r="Y31" s="6">
        <v>0</v>
      </c>
      <c r="Z31" s="6">
        <v>10621.71</v>
      </c>
      <c r="AA31" s="6"/>
      <c r="AB31" s="6">
        <v>51682.82</v>
      </c>
      <c r="AC31" s="1">
        <v>0</v>
      </c>
      <c r="AD31" s="1">
        <v>7626.4</v>
      </c>
      <c r="AE31" s="1"/>
      <c r="AF31" s="3">
        <v>17262.12</v>
      </c>
      <c r="AG31" s="1">
        <v>0</v>
      </c>
      <c r="AH31" s="1">
        <v>11031.83</v>
      </c>
      <c r="AI31" s="1">
        <v>0</v>
      </c>
      <c r="AJ31" s="1">
        <v>21068.93</v>
      </c>
      <c r="AK31" s="1">
        <v>0</v>
      </c>
      <c r="AL31" s="1">
        <v>10591.35</v>
      </c>
      <c r="AM31" s="1">
        <v>0</v>
      </c>
      <c r="AN31" s="1">
        <v>25901.81</v>
      </c>
      <c r="AO31" s="1">
        <v>0</v>
      </c>
      <c r="AP31" s="1">
        <v>3584.31</v>
      </c>
      <c r="AQ31" s="1">
        <v>0</v>
      </c>
      <c r="AR31" s="1">
        <v>7090.36</v>
      </c>
      <c r="AS31" s="1">
        <v>0</v>
      </c>
      <c r="AT31" s="1">
        <v>8669.25</v>
      </c>
      <c r="AU31" s="1">
        <v>0</v>
      </c>
      <c r="AV31" s="1">
        <v>5467.06</v>
      </c>
      <c r="AW31" s="6">
        <f t="shared" si="14"/>
        <v>0</v>
      </c>
      <c r="AX31" s="6">
        <f t="shared" si="18"/>
        <v>180597.94999999998</v>
      </c>
      <c r="AY31" s="4">
        <f t="shared" si="15"/>
        <v>180597.94999999998</v>
      </c>
      <c r="AZ31" s="1"/>
      <c r="BA31" s="1"/>
      <c r="BB31" s="1"/>
      <c r="BC31" s="1"/>
      <c r="BD31" s="3">
        <f t="shared" si="4"/>
        <v>0</v>
      </c>
      <c r="BE31" s="3">
        <f t="shared" si="5"/>
        <v>-6929.749999999971</v>
      </c>
      <c r="BF31" s="94">
        <f t="shared" si="16"/>
        <v>-6929.749999999971</v>
      </c>
      <c r="BG31" s="6">
        <v>2524.56</v>
      </c>
      <c r="BH31" s="6"/>
      <c r="BI31" s="1"/>
      <c r="BJ31" s="1"/>
      <c r="BK31" s="6">
        <f t="shared" si="17"/>
        <v>2524.56</v>
      </c>
      <c r="BL31" s="94">
        <f>BF31+BK31</f>
        <v>-4405.189999999971</v>
      </c>
      <c r="BM31" s="96">
        <f t="shared" si="6"/>
        <v>-4405.189999999971</v>
      </c>
      <c r="BN31" s="104">
        <v>68838.14</v>
      </c>
    </row>
    <row r="32" spans="1:66" ht="15">
      <c r="A32" s="6">
        <v>24</v>
      </c>
      <c r="B32" s="40" t="s">
        <v>12</v>
      </c>
      <c r="C32" s="6">
        <v>499</v>
      </c>
      <c r="D32" s="6">
        <v>0</v>
      </c>
      <c r="E32" s="35">
        <f t="shared" si="0"/>
        <v>499</v>
      </c>
      <c r="F32" s="41">
        <v>3.1</v>
      </c>
      <c r="G32" s="41">
        <v>7.47</v>
      </c>
      <c r="H32" s="42">
        <f t="shared" si="1"/>
        <v>10.57</v>
      </c>
      <c r="I32" s="10">
        <f t="shared" si="7"/>
        <v>5274.43</v>
      </c>
      <c r="J32" s="9">
        <f t="shared" si="8"/>
        <v>31646.58</v>
      </c>
      <c r="K32" s="32">
        <v>3.32</v>
      </c>
      <c r="L32" s="32">
        <v>7.98</v>
      </c>
      <c r="M32" s="42">
        <f t="shared" si="2"/>
        <v>11.3</v>
      </c>
      <c r="N32" s="10">
        <f t="shared" si="3"/>
        <v>5638.700000000001</v>
      </c>
      <c r="O32" s="9">
        <f t="shared" si="9"/>
        <v>33832.200000000004</v>
      </c>
      <c r="P32" s="55">
        <f t="shared" si="10"/>
        <v>65478.780000000006</v>
      </c>
      <c r="Q32" s="8">
        <v>3953.52</v>
      </c>
      <c r="R32" s="8">
        <f t="shared" si="11"/>
        <v>61525.26000000001</v>
      </c>
      <c r="S32" s="111">
        <v>61465.38</v>
      </c>
      <c r="T32" s="3">
        <v>0</v>
      </c>
      <c r="U32" s="1">
        <v>5122.12</v>
      </c>
      <c r="V32" s="82">
        <f t="shared" si="12"/>
        <v>0</v>
      </c>
      <c r="W32" s="82">
        <f t="shared" si="13"/>
        <v>61465.44</v>
      </c>
      <c r="X32" s="3"/>
      <c r="Y32" s="6">
        <v>0</v>
      </c>
      <c r="Z32" s="6">
        <v>5986.42</v>
      </c>
      <c r="AA32" s="6"/>
      <c r="AB32" s="6">
        <v>26619.22</v>
      </c>
      <c r="AC32" s="1">
        <v>0</v>
      </c>
      <c r="AD32" s="1">
        <v>2714.51</v>
      </c>
      <c r="AE32" s="1"/>
      <c r="AF32" s="3">
        <v>2995.22</v>
      </c>
      <c r="AG32" s="1">
        <v>0</v>
      </c>
      <c r="AH32" s="1">
        <v>1160.68</v>
      </c>
      <c r="AI32" s="1">
        <v>0</v>
      </c>
      <c r="AJ32" s="1">
        <v>1370.02</v>
      </c>
      <c r="AK32" s="1">
        <v>0</v>
      </c>
      <c r="AL32" s="1">
        <v>3695.44</v>
      </c>
      <c r="AM32" s="1">
        <v>0</v>
      </c>
      <c r="AN32" s="1">
        <v>2129.76</v>
      </c>
      <c r="AO32" s="1">
        <v>0</v>
      </c>
      <c r="AP32" s="1">
        <v>2637.77</v>
      </c>
      <c r="AQ32" s="1">
        <v>0</v>
      </c>
      <c r="AR32" s="1">
        <v>1732.96</v>
      </c>
      <c r="AS32" s="1">
        <v>0</v>
      </c>
      <c r="AT32" s="1">
        <v>2878.91</v>
      </c>
      <c r="AU32" s="1">
        <v>0</v>
      </c>
      <c r="AV32" s="1">
        <v>3715.66</v>
      </c>
      <c r="AW32" s="6">
        <f t="shared" si="14"/>
        <v>0</v>
      </c>
      <c r="AX32" s="6">
        <f t="shared" si="18"/>
        <v>57636.57000000001</v>
      </c>
      <c r="AY32" s="4">
        <f t="shared" si="15"/>
        <v>57636.57000000001</v>
      </c>
      <c r="AZ32" s="1"/>
      <c r="BA32" s="1"/>
      <c r="BB32" s="1"/>
      <c r="BC32" s="1"/>
      <c r="BD32" s="3">
        <f t="shared" si="4"/>
        <v>0</v>
      </c>
      <c r="BE32" s="3">
        <f t="shared" si="5"/>
        <v>3828.8699999999953</v>
      </c>
      <c r="BF32" s="13">
        <f t="shared" si="16"/>
        <v>3828.8699999999953</v>
      </c>
      <c r="BG32" s="6">
        <v>0</v>
      </c>
      <c r="BH32" s="6"/>
      <c r="BI32" s="1"/>
      <c r="BJ32" s="1"/>
      <c r="BK32" s="1">
        <f t="shared" si="17"/>
        <v>0</v>
      </c>
      <c r="BL32" s="91"/>
      <c r="BM32" s="101">
        <f t="shared" si="6"/>
        <v>3828.8699999999953</v>
      </c>
      <c r="BN32" s="104">
        <v>9308.29</v>
      </c>
    </row>
    <row r="33" spans="1:66" ht="15">
      <c r="A33" s="6">
        <v>25</v>
      </c>
      <c r="B33" s="40" t="s">
        <v>13</v>
      </c>
      <c r="C33" s="6">
        <v>4617.4</v>
      </c>
      <c r="D33" s="6">
        <v>42.6</v>
      </c>
      <c r="E33" s="35">
        <f t="shared" si="0"/>
        <v>4660</v>
      </c>
      <c r="F33" s="41">
        <v>3.1</v>
      </c>
      <c r="G33" s="41">
        <v>7.86</v>
      </c>
      <c r="H33" s="42">
        <f t="shared" si="1"/>
        <v>10.96</v>
      </c>
      <c r="I33" s="10">
        <f t="shared" si="7"/>
        <v>51073.600000000006</v>
      </c>
      <c r="J33" s="9">
        <f t="shared" si="8"/>
        <v>306441.60000000003</v>
      </c>
      <c r="K33" s="32">
        <v>3.32</v>
      </c>
      <c r="L33" s="32">
        <v>8.39</v>
      </c>
      <c r="M33" s="42">
        <f t="shared" si="2"/>
        <v>11.71</v>
      </c>
      <c r="N33" s="10">
        <f t="shared" si="3"/>
        <v>54568.600000000006</v>
      </c>
      <c r="O33" s="9">
        <f t="shared" si="9"/>
        <v>327411.60000000003</v>
      </c>
      <c r="P33" s="55">
        <f t="shared" si="10"/>
        <v>633853.2000000001</v>
      </c>
      <c r="Q33" s="8"/>
      <c r="R33" s="8">
        <f t="shared" si="11"/>
        <v>633853.2000000001</v>
      </c>
      <c r="S33" s="111">
        <v>633573.6</v>
      </c>
      <c r="T33" s="3">
        <v>0</v>
      </c>
      <c r="U33" s="1">
        <v>52797.8</v>
      </c>
      <c r="V33" s="82">
        <f t="shared" si="12"/>
        <v>0</v>
      </c>
      <c r="W33" s="82">
        <f t="shared" si="13"/>
        <v>633573.6000000001</v>
      </c>
      <c r="X33" s="3"/>
      <c r="Y33" s="6">
        <v>0</v>
      </c>
      <c r="Z33" s="6">
        <v>26690.16</v>
      </c>
      <c r="AA33" s="6"/>
      <c r="AB33" s="6">
        <v>28114.33</v>
      </c>
      <c r="AC33" s="1">
        <v>0</v>
      </c>
      <c r="AD33" s="1">
        <v>82025.87</v>
      </c>
      <c r="AE33" s="1"/>
      <c r="AF33" s="3">
        <v>29195.26</v>
      </c>
      <c r="AG33" s="1">
        <v>0</v>
      </c>
      <c r="AH33" s="1">
        <v>25761.39</v>
      </c>
      <c r="AI33" s="1">
        <v>0</v>
      </c>
      <c r="AJ33" s="1">
        <v>26845.33</v>
      </c>
      <c r="AK33" s="1">
        <v>0</v>
      </c>
      <c r="AL33" s="1">
        <v>33669.82</v>
      </c>
      <c r="AM33" s="1">
        <v>0</v>
      </c>
      <c r="AN33" s="1">
        <v>26576.76</v>
      </c>
      <c r="AO33" s="1">
        <v>0</v>
      </c>
      <c r="AP33" s="1">
        <v>76350.56</v>
      </c>
      <c r="AQ33" s="1">
        <v>0</v>
      </c>
      <c r="AR33" s="1">
        <v>40129.7</v>
      </c>
      <c r="AS33" s="1">
        <v>0</v>
      </c>
      <c r="AT33" s="1">
        <v>35845.17</v>
      </c>
      <c r="AU33" s="1">
        <v>0</v>
      </c>
      <c r="AV33" s="1">
        <v>35205.71</v>
      </c>
      <c r="AW33" s="6">
        <f t="shared" si="14"/>
        <v>0</v>
      </c>
      <c r="AX33" s="6">
        <f t="shared" si="18"/>
        <v>466410.06000000006</v>
      </c>
      <c r="AY33" s="4">
        <f t="shared" si="15"/>
        <v>466410.06000000006</v>
      </c>
      <c r="AZ33" s="1"/>
      <c r="BA33" s="2">
        <v>31168.72</v>
      </c>
      <c r="BB33" s="1"/>
      <c r="BC33" s="1"/>
      <c r="BD33" s="3">
        <f t="shared" si="4"/>
        <v>0</v>
      </c>
      <c r="BE33" s="3">
        <f t="shared" si="5"/>
        <v>135994.82000000004</v>
      </c>
      <c r="BF33" s="13">
        <f t="shared" si="16"/>
        <v>135994.82000000004</v>
      </c>
      <c r="BG33" s="6">
        <v>47464.18</v>
      </c>
      <c r="BH33" s="6"/>
      <c r="BI33" s="1">
        <v>2994</v>
      </c>
      <c r="BJ33" s="1"/>
      <c r="BK33" s="1">
        <f t="shared" si="17"/>
        <v>50458.18</v>
      </c>
      <c r="BL33" s="91"/>
      <c r="BM33" s="101">
        <f t="shared" si="6"/>
        <v>186453.00000000003</v>
      </c>
      <c r="BN33" s="104">
        <v>216245.37</v>
      </c>
    </row>
    <row r="34" spans="1:66" ht="15">
      <c r="A34" s="6">
        <v>26</v>
      </c>
      <c r="B34" s="40" t="s">
        <v>14</v>
      </c>
      <c r="C34" s="6">
        <v>500.3</v>
      </c>
      <c r="D34" s="6">
        <v>0</v>
      </c>
      <c r="E34" s="35">
        <f t="shared" si="0"/>
        <v>500.3</v>
      </c>
      <c r="F34" s="41">
        <v>3.1</v>
      </c>
      <c r="G34" s="41">
        <v>7.47</v>
      </c>
      <c r="H34" s="42">
        <f t="shared" si="1"/>
        <v>10.57</v>
      </c>
      <c r="I34" s="10">
        <f t="shared" si="7"/>
        <v>5288.171</v>
      </c>
      <c r="J34" s="9">
        <f t="shared" si="8"/>
        <v>31729.026</v>
      </c>
      <c r="K34" s="32">
        <v>3.32</v>
      </c>
      <c r="L34" s="32">
        <v>7.98</v>
      </c>
      <c r="M34" s="42">
        <f t="shared" si="2"/>
        <v>11.3</v>
      </c>
      <c r="N34" s="10">
        <f t="shared" si="3"/>
        <v>5653.39</v>
      </c>
      <c r="O34" s="9">
        <f t="shared" si="9"/>
        <v>33920.340000000004</v>
      </c>
      <c r="P34" s="55">
        <f t="shared" si="10"/>
        <v>65649.36600000001</v>
      </c>
      <c r="Q34" s="8">
        <v>19026.2</v>
      </c>
      <c r="R34" s="8">
        <f t="shared" si="11"/>
        <v>46623.16600000001</v>
      </c>
      <c r="S34" s="111">
        <v>46563.1</v>
      </c>
      <c r="T34" s="3">
        <v>0</v>
      </c>
      <c r="U34" s="1">
        <v>3880.26</v>
      </c>
      <c r="V34" s="82">
        <f t="shared" si="12"/>
        <v>0</v>
      </c>
      <c r="W34" s="82">
        <f t="shared" si="13"/>
        <v>46563.12</v>
      </c>
      <c r="X34" s="3"/>
      <c r="Y34" s="6">
        <v>0</v>
      </c>
      <c r="Z34" s="6">
        <v>6800.38</v>
      </c>
      <c r="AA34" s="6"/>
      <c r="AB34" s="6">
        <v>18274.63</v>
      </c>
      <c r="AC34" s="1">
        <v>0</v>
      </c>
      <c r="AD34" s="1">
        <v>8808.96</v>
      </c>
      <c r="AE34" s="1"/>
      <c r="AF34" s="3">
        <v>15668.04</v>
      </c>
      <c r="AG34" s="1">
        <v>0</v>
      </c>
      <c r="AH34" s="1">
        <v>1163.24</v>
      </c>
      <c r="AI34" s="1">
        <v>0</v>
      </c>
      <c r="AJ34" s="1">
        <v>1372.58</v>
      </c>
      <c r="AK34" s="1">
        <v>0</v>
      </c>
      <c r="AL34" s="1">
        <v>1233.28</v>
      </c>
      <c r="AM34" s="1">
        <v>0</v>
      </c>
      <c r="AN34" s="1">
        <v>6054.94</v>
      </c>
      <c r="AO34" s="1">
        <v>0</v>
      </c>
      <c r="AP34" s="1">
        <v>1233.28</v>
      </c>
      <c r="AQ34" s="1">
        <v>0</v>
      </c>
      <c r="AR34" s="1">
        <v>1233.28</v>
      </c>
      <c r="AS34" s="1">
        <v>0</v>
      </c>
      <c r="AT34" s="1">
        <v>3051.25</v>
      </c>
      <c r="AU34" s="1">
        <v>0</v>
      </c>
      <c r="AV34" s="1">
        <v>1233.28</v>
      </c>
      <c r="AW34" s="6">
        <f t="shared" si="14"/>
        <v>0</v>
      </c>
      <c r="AX34" s="6">
        <f t="shared" si="18"/>
        <v>66127.14</v>
      </c>
      <c r="AY34" s="4">
        <f t="shared" si="15"/>
        <v>66127.14</v>
      </c>
      <c r="AZ34" s="1"/>
      <c r="BA34" s="1"/>
      <c r="BB34" s="1"/>
      <c r="BC34" s="1"/>
      <c r="BD34" s="3">
        <f t="shared" si="4"/>
        <v>0</v>
      </c>
      <c r="BE34" s="3">
        <f t="shared" si="5"/>
        <v>-19564.019999999997</v>
      </c>
      <c r="BF34" s="94">
        <f t="shared" si="16"/>
        <v>-19564.019999999997</v>
      </c>
      <c r="BG34" s="81">
        <v>0</v>
      </c>
      <c r="BH34" s="81"/>
      <c r="BI34" s="80"/>
      <c r="BJ34" s="80"/>
      <c r="BK34" s="6">
        <f t="shared" si="17"/>
        <v>0</v>
      </c>
      <c r="BL34" s="94">
        <f aca="true" t="shared" si="19" ref="BL34:BL39">BF34+BK34</f>
        <v>-19564.019999999997</v>
      </c>
      <c r="BM34" s="96">
        <f t="shared" si="6"/>
        <v>-19564.019999999997</v>
      </c>
      <c r="BN34" s="104">
        <v>30623.41</v>
      </c>
    </row>
    <row r="35" spans="1:66" ht="15">
      <c r="A35" s="6">
        <v>27</v>
      </c>
      <c r="B35" s="40" t="s">
        <v>15</v>
      </c>
      <c r="C35" s="6">
        <v>1322.4</v>
      </c>
      <c r="D35" s="6">
        <v>0</v>
      </c>
      <c r="E35" s="35">
        <f t="shared" si="0"/>
        <v>1322.4</v>
      </c>
      <c r="F35" s="41">
        <v>3.1</v>
      </c>
      <c r="G35" s="41">
        <v>3.52</v>
      </c>
      <c r="H35" s="42">
        <f t="shared" si="1"/>
        <v>6.62</v>
      </c>
      <c r="I35" s="10">
        <f t="shared" si="7"/>
        <v>8754.288</v>
      </c>
      <c r="J35" s="9">
        <f t="shared" si="8"/>
        <v>52525.728</v>
      </c>
      <c r="K35" s="32">
        <v>3.32</v>
      </c>
      <c r="L35" s="32">
        <v>3.76</v>
      </c>
      <c r="M35" s="42">
        <f t="shared" si="2"/>
        <v>7.08</v>
      </c>
      <c r="N35" s="10">
        <f t="shared" si="3"/>
        <v>9362.592</v>
      </c>
      <c r="O35" s="9">
        <f t="shared" si="9"/>
        <v>56175.552</v>
      </c>
      <c r="P35" s="55">
        <f t="shared" si="10"/>
        <v>108701.28</v>
      </c>
      <c r="Q35" s="8">
        <v>760.03</v>
      </c>
      <c r="R35" s="8">
        <f t="shared" si="11"/>
        <v>107941.25</v>
      </c>
      <c r="S35" s="111">
        <v>107861.87</v>
      </c>
      <c r="T35" s="3">
        <v>0</v>
      </c>
      <c r="U35" s="1">
        <v>8988.49</v>
      </c>
      <c r="V35" s="82">
        <f t="shared" si="12"/>
        <v>0</v>
      </c>
      <c r="W35" s="82">
        <f t="shared" si="13"/>
        <v>107861.88</v>
      </c>
      <c r="X35" s="3"/>
      <c r="Y35" s="6">
        <v>0</v>
      </c>
      <c r="Z35" s="6">
        <v>2782.78</v>
      </c>
      <c r="AA35" s="6"/>
      <c r="AB35" s="6">
        <v>11050.37</v>
      </c>
      <c r="AC35" s="1">
        <v>0</v>
      </c>
      <c r="AD35" s="1">
        <v>25414.95</v>
      </c>
      <c r="AE35" s="1"/>
      <c r="AF35" s="3">
        <v>34834.58</v>
      </c>
      <c r="AG35" s="1">
        <v>0</v>
      </c>
      <c r="AH35" s="1">
        <v>2782.78</v>
      </c>
      <c r="AI35" s="1">
        <v>0</v>
      </c>
      <c r="AJ35" s="1">
        <v>5452.62</v>
      </c>
      <c r="AK35" s="1">
        <v>0</v>
      </c>
      <c r="AL35" s="1">
        <v>6957.78</v>
      </c>
      <c r="AM35" s="1">
        <v>0</v>
      </c>
      <c r="AN35" s="1">
        <v>2967.91</v>
      </c>
      <c r="AO35" s="1">
        <v>0</v>
      </c>
      <c r="AP35" s="1">
        <v>13994.47</v>
      </c>
      <c r="AQ35" s="1">
        <v>0</v>
      </c>
      <c r="AR35" s="1">
        <v>19637.7</v>
      </c>
      <c r="AS35" s="1">
        <v>0</v>
      </c>
      <c r="AT35" s="1">
        <v>2967.91</v>
      </c>
      <c r="AU35" s="1">
        <v>0</v>
      </c>
      <c r="AV35" s="1">
        <v>10101.33</v>
      </c>
      <c r="AW35" s="6">
        <f t="shared" si="14"/>
        <v>0</v>
      </c>
      <c r="AX35" s="6">
        <f t="shared" si="18"/>
        <v>138945.18</v>
      </c>
      <c r="AY35" s="4">
        <f t="shared" si="15"/>
        <v>138945.18</v>
      </c>
      <c r="AZ35" s="1"/>
      <c r="BA35" s="1"/>
      <c r="BB35" s="1"/>
      <c r="BC35" s="1"/>
      <c r="BD35" s="3">
        <f t="shared" si="4"/>
        <v>0</v>
      </c>
      <c r="BE35" s="3">
        <f t="shared" si="5"/>
        <v>-31083.29999999999</v>
      </c>
      <c r="BF35" s="94">
        <f t="shared" si="16"/>
        <v>-31083.29999999999</v>
      </c>
      <c r="BG35" s="6">
        <v>0</v>
      </c>
      <c r="BH35" s="6"/>
      <c r="BI35" s="1"/>
      <c r="BJ35" s="1"/>
      <c r="BK35" s="6">
        <f t="shared" si="17"/>
        <v>0</v>
      </c>
      <c r="BL35" s="94">
        <f t="shared" si="19"/>
        <v>-31083.29999999999</v>
      </c>
      <c r="BM35" s="96">
        <f t="shared" si="6"/>
        <v>-31083.29999999999</v>
      </c>
      <c r="BN35" s="104">
        <v>61864.11</v>
      </c>
    </row>
    <row r="36" spans="1:66" ht="15">
      <c r="A36" s="6">
        <v>28</v>
      </c>
      <c r="B36" s="40" t="s">
        <v>16</v>
      </c>
      <c r="C36" s="6">
        <v>1424.6</v>
      </c>
      <c r="D36" s="6">
        <v>0</v>
      </c>
      <c r="E36" s="35">
        <f t="shared" si="0"/>
        <v>1424.6</v>
      </c>
      <c r="F36" s="41">
        <v>3.1</v>
      </c>
      <c r="G36" s="41">
        <v>7.68</v>
      </c>
      <c r="H36" s="42">
        <f t="shared" si="1"/>
        <v>10.78</v>
      </c>
      <c r="I36" s="10">
        <f t="shared" si="7"/>
        <v>15357.187999999998</v>
      </c>
      <c r="J36" s="9">
        <f t="shared" si="8"/>
        <v>92143.128</v>
      </c>
      <c r="K36" s="32">
        <v>3.32</v>
      </c>
      <c r="L36" s="32">
        <v>8.2</v>
      </c>
      <c r="M36" s="42">
        <f t="shared" si="2"/>
        <v>11.52</v>
      </c>
      <c r="N36" s="10">
        <f t="shared" si="3"/>
        <v>16411.392</v>
      </c>
      <c r="O36" s="9">
        <f t="shared" si="9"/>
        <v>98468.352</v>
      </c>
      <c r="P36" s="55">
        <f t="shared" si="10"/>
        <v>190611.47999999998</v>
      </c>
      <c r="Q36" s="8">
        <v>69648.4</v>
      </c>
      <c r="R36" s="8">
        <f t="shared" si="11"/>
        <v>120963.07999999999</v>
      </c>
      <c r="S36" s="111">
        <v>120792.14</v>
      </c>
      <c r="T36" s="3">
        <v>0</v>
      </c>
      <c r="U36" s="1">
        <v>10066.01</v>
      </c>
      <c r="V36" s="82">
        <f t="shared" si="12"/>
        <v>0</v>
      </c>
      <c r="W36" s="82">
        <f t="shared" si="13"/>
        <v>120792.12</v>
      </c>
      <c r="X36" s="3"/>
      <c r="Y36" s="6">
        <v>0</v>
      </c>
      <c r="Z36" s="6">
        <v>10625.31</v>
      </c>
      <c r="AA36" s="6"/>
      <c r="AB36" s="6">
        <v>47822.65</v>
      </c>
      <c r="AC36" s="1">
        <v>0</v>
      </c>
      <c r="AD36" s="1">
        <v>15272.21</v>
      </c>
      <c r="AE36" s="59"/>
      <c r="AF36" s="82">
        <v>44864.49</v>
      </c>
      <c r="AG36" s="1">
        <v>0</v>
      </c>
      <c r="AH36" s="1">
        <v>15878.33</v>
      </c>
      <c r="AI36" s="1">
        <v>0</v>
      </c>
      <c r="AJ36" s="1">
        <v>10161.3</v>
      </c>
      <c r="AK36" s="1">
        <v>0</v>
      </c>
      <c r="AL36" s="1">
        <v>9461.1</v>
      </c>
      <c r="AM36" s="1">
        <v>0</v>
      </c>
      <c r="AN36" s="1">
        <v>9179.9</v>
      </c>
      <c r="AO36" s="1">
        <v>0</v>
      </c>
      <c r="AP36" s="1">
        <v>5653.72</v>
      </c>
      <c r="AQ36" s="1">
        <v>0</v>
      </c>
      <c r="AR36" s="1">
        <v>3183.56</v>
      </c>
      <c r="AS36" s="1">
        <v>0</v>
      </c>
      <c r="AT36" s="1">
        <v>4229.69</v>
      </c>
      <c r="AU36" s="1">
        <v>0</v>
      </c>
      <c r="AV36" s="1">
        <v>3183.56</v>
      </c>
      <c r="AW36" s="6">
        <f t="shared" si="14"/>
        <v>0</v>
      </c>
      <c r="AX36" s="6">
        <f t="shared" si="18"/>
        <v>179515.81999999998</v>
      </c>
      <c r="AY36" s="4">
        <f t="shared" si="15"/>
        <v>179515.81999999998</v>
      </c>
      <c r="AZ36" s="1"/>
      <c r="BA36" s="1"/>
      <c r="BB36" s="1"/>
      <c r="BC36" s="1"/>
      <c r="BD36" s="3">
        <f t="shared" si="4"/>
        <v>0</v>
      </c>
      <c r="BE36" s="3">
        <f t="shared" si="5"/>
        <v>-58723.69999999998</v>
      </c>
      <c r="BF36" s="94">
        <f t="shared" si="16"/>
        <v>-58723.69999999998</v>
      </c>
      <c r="BG36" s="6">
        <v>0</v>
      </c>
      <c r="BH36" s="6"/>
      <c r="BI36" s="1"/>
      <c r="BJ36" s="1"/>
      <c r="BK36" s="6">
        <f t="shared" si="17"/>
        <v>0</v>
      </c>
      <c r="BL36" s="94">
        <f t="shared" si="19"/>
        <v>-58723.69999999998</v>
      </c>
      <c r="BM36" s="96">
        <f t="shared" si="6"/>
        <v>-58723.69999999998</v>
      </c>
      <c r="BN36" s="104">
        <v>99184.54</v>
      </c>
    </row>
    <row r="37" spans="1:66" ht="15">
      <c r="A37" s="6">
        <v>29</v>
      </c>
      <c r="B37" s="40" t="s">
        <v>17</v>
      </c>
      <c r="C37" s="6">
        <v>493.4</v>
      </c>
      <c r="D37" s="6">
        <v>0</v>
      </c>
      <c r="E37" s="35">
        <f t="shared" si="0"/>
        <v>493.4</v>
      </c>
      <c r="F37" s="41">
        <v>3.1</v>
      </c>
      <c r="G37" s="41">
        <v>7.47</v>
      </c>
      <c r="H37" s="42">
        <f t="shared" si="1"/>
        <v>10.57</v>
      </c>
      <c r="I37" s="10">
        <f t="shared" si="7"/>
        <v>5215.238</v>
      </c>
      <c r="J37" s="9">
        <f t="shared" si="8"/>
        <v>31291.428</v>
      </c>
      <c r="K37" s="32">
        <v>3.32</v>
      </c>
      <c r="L37" s="32">
        <v>7.98</v>
      </c>
      <c r="M37" s="42">
        <f t="shared" si="2"/>
        <v>11.3</v>
      </c>
      <c r="N37" s="10">
        <f t="shared" si="3"/>
        <v>5575.42</v>
      </c>
      <c r="O37" s="9">
        <f t="shared" si="9"/>
        <v>33452.520000000004</v>
      </c>
      <c r="P37" s="55">
        <f t="shared" si="10"/>
        <v>64743.948000000004</v>
      </c>
      <c r="Q37" s="8">
        <v>34875.29</v>
      </c>
      <c r="R37" s="8">
        <f t="shared" si="11"/>
        <v>29868.658000000003</v>
      </c>
      <c r="S37" s="111">
        <v>29809.45</v>
      </c>
      <c r="T37" s="3">
        <v>0</v>
      </c>
      <c r="U37" s="1">
        <v>2484.12</v>
      </c>
      <c r="V37" s="82">
        <f t="shared" si="12"/>
        <v>0</v>
      </c>
      <c r="W37" s="82">
        <f t="shared" si="13"/>
        <v>29809.44</v>
      </c>
      <c r="X37" s="3"/>
      <c r="Y37" s="6">
        <v>0</v>
      </c>
      <c r="Z37" s="6">
        <v>5257.84</v>
      </c>
      <c r="AA37" s="6"/>
      <c r="AB37" s="6">
        <v>36046.08</v>
      </c>
      <c r="AC37" s="1">
        <v>0</v>
      </c>
      <c r="AD37" s="1">
        <v>-4563.2</v>
      </c>
      <c r="AE37" s="1"/>
      <c r="AF37" s="3">
        <v>1149.65</v>
      </c>
      <c r="AG37" s="1">
        <v>0</v>
      </c>
      <c r="AH37" s="1">
        <v>1149.65</v>
      </c>
      <c r="AI37" s="1">
        <v>0</v>
      </c>
      <c r="AJ37" s="1">
        <v>21369.88</v>
      </c>
      <c r="AK37" s="1">
        <v>0</v>
      </c>
      <c r="AL37" s="1">
        <v>2290.97</v>
      </c>
      <c r="AM37" s="1">
        <v>0</v>
      </c>
      <c r="AN37" s="1">
        <v>1218.72</v>
      </c>
      <c r="AO37" s="1">
        <v>0</v>
      </c>
      <c r="AP37" s="1">
        <v>1218.72</v>
      </c>
      <c r="AQ37" s="1">
        <v>0</v>
      </c>
      <c r="AR37" s="1">
        <v>1218.72</v>
      </c>
      <c r="AS37" s="1">
        <v>0</v>
      </c>
      <c r="AT37" s="1">
        <v>1218.72</v>
      </c>
      <c r="AU37" s="1">
        <v>0</v>
      </c>
      <c r="AV37" s="1">
        <v>1264.85</v>
      </c>
      <c r="AW37" s="6">
        <f t="shared" si="14"/>
        <v>0</v>
      </c>
      <c r="AX37" s="6">
        <f t="shared" si="18"/>
        <v>68840.60000000002</v>
      </c>
      <c r="AY37" s="4">
        <f t="shared" si="15"/>
        <v>68840.60000000002</v>
      </c>
      <c r="AZ37" s="1"/>
      <c r="BA37" s="1"/>
      <c r="BB37" s="1"/>
      <c r="BC37" s="1"/>
      <c r="BD37" s="3">
        <f t="shared" si="4"/>
        <v>0</v>
      </c>
      <c r="BE37" s="3">
        <f t="shared" si="5"/>
        <v>-39031.16000000002</v>
      </c>
      <c r="BF37" s="94">
        <f t="shared" si="16"/>
        <v>-39031.16000000002</v>
      </c>
      <c r="BG37" s="6">
        <v>0</v>
      </c>
      <c r="BH37" s="6"/>
      <c r="BI37" s="1"/>
      <c r="BJ37" s="1"/>
      <c r="BK37" s="6">
        <f t="shared" si="17"/>
        <v>0</v>
      </c>
      <c r="BL37" s="94">
        <f t="shared" si="19"/>
        <v>-39031.16000000002</v>
      </c>
      <c r="BM37" s="96">
        <f t="shared" si="6"/>
        <v>-39031.16000000002</v>
      </c>
      <c r="BN37" s="104">
        <v>40553.06</v>
      </c>
    </row>
    <row r="38" spans="1:66" ht="15">
      <c r="A38" s="6">
        <v>30</v>
      </c>
      <c r="B38" s="40" t="s">
        <v>18</v>
      </c>
      <c r="C38" s="6">
        <v>1357.9</v>
      </c>
      <c r="D38" s="6">
        <v>0</v>
      </c>
      <c r="E38" s="35">
        <f t="shared" si="0"/>
        <v>1357.9</v>
      </c>
      <c r="F38" s="41">
        <v>3.1</v>
      </c>
      <c r="G38" s="41">
        <v>7.47</v>
      </c>
      <c r="H38" s="42">
        <f t="shared" si="1"/>
        <v>10.57</v>
      </c>
      <c r="I38" s="10">
        <f t="shared" si="7"/>
        <v>14353.003</v>
      </c>
      <c r="J38" s="9">
        <f t="shared" si="8"/>
        <v>86118.01800000001</v>
      </c>
      <c r="K38" s="32">
        <v>3.32</v>
      </c>
      <c r="L38" s="32">
        <v>7.98</v>
      </c>
      <c r="M38" s="42">
        <f t="shared" si="2"/>
        <v>11.3</v>
      </c>
      <c r="N38" s="10">
        <f t="shared" si="3"/>
        <v>15344.270000000002</v>
      </c>
      <c r="O38" s="9">
        <f t="shared" si="9"/>
        <v>92065.62000000001</v>
      </c>
      <c r="P38" s="55">
        <f t="shared" si="10"/>
        <v>178183.63800000004</v>
      </c>
      <c r="Q38" s="8">
        <v>7323.05</v>
      </c>
      <c r="R38" s="8">
        <f t="shared" si="11"/>
        <v>170860.58800000005</v>
      </c>
      <c r="S38" s="111">
        <v>170697.61</v>
      </c>
      <c r="T38" s="3">
        <v>0</v>
      </c>
      <c r="U38" s="1">
        <v>14224.8</v>
      </c>
      <c r="V38" s="82">
        <f t="shared" si="12"/>
        <v>0</v>
      </c>
      <c r="W38" s="82">
        <f t="shared" si="13"/>
        <v>170697.59999999998</v>
      </c>
      <c r="X38" s="3"/>
      <c r="Y38" s="6">
        <v>0</v>
      </c>
      <c r="Z38" s="6">
        <v>6783.25</v>
      </c>
      <c r="AA38" s="6"/>
      <c r="AB38" s="6">
        <v>49799.29</v>
      </c>
      <c r="AC38" s="1">
        <v>0</v>
      </c>
      <c r="AD38" s="1">
        <v>10267.02</v>
      </c>
      <c r="AE38" s="1"/>
      <c r="AF38" s="3">
        <v>40142.82</v>
      </c>
      <c r="AG38" s="1">
        <v>0</v>
      </c>
      <c r="AH38" s="1">
        <v>4199.75</v>
      </c>
      <c r="AI38" s="1">
        <v>0</v>
      </c>
      <c r="AJ38" s="1">
        <v>16254.56</v>
      </c>
      <c r="AK38" s="1">
        <v>0</v>
      </c>
      <c r="AL38" s="1">
        <v>5342.15</v>
      </c>
      <c r="AM38" s="1">
        <v>0</v>
      </c>
      <c r="AN38" s="1">
        <v>6562.59</v>
      </c>
      <c r="AO38" s="1">
        <v>0</v>
      </c>
      <c r="AP38" s="1">
        <v>24873.84</v>
      </c>
      <c r="AQ38" s="1">
        <v>0</v>
      </c>
      <c r="AR38" s="1">
        <v>2865.17</v>
      </c>
      <c r="AS38" s="1">
        <v>0</v>
      </c>
      <c r="AT38" s="1">
        <v>2865.17</v>
      </c>
      <c r="AU38" s="1">
        <v>0</v>
      </c>
      <c r="AV38" s="1">
        <v>2865.17</v>
      </c>
      <c r="AW38" s="6">
        <f t="shared" si="14"/>
        <v>0</v>
      </c>
      <c r="AX38" s="6">
        <f t="shared" si="18"/>
        <v>172820.78000000003</v>
      </c>
      <c r="AY38" s="4">
        <f t="shared" si="15"/>
        <v>172820.78000000003</v>
      </c>
      <c r="AZ38" s="1"/>
      <c r="BA38" s="1"/>
      <c r="BB38" s="1"/>
      <c r="BC38" s="1"/>
      <c r="BD38" s="3">
        <f t="shared" si="4"/>
        <v>0</v>
      </c>
      <c r="BE38" s="3">
        <f t="shared" si="5"/>
        <v>-2123.180000000051</v>
      </c>
      <c r="BF38" s="94">
        <f t="shared" si="16"/>
        <v>-2123.180000000051</v>
      </c>
      <c r="BG38" s="81">
        <v>0</v>
      </c>
      <c r="BH38" s="81"/>
      <c r="BI38" s="80"/>
      <c r="BJ38" s="80"/>
      <c r="BK38" s="6">
        <f t="shared" si="17"/>
        <v>0</v>
      </c>
      <c r="BL38" s="94">
        <f t="shared" si="19"/>
        <v>-2123.180000000051</v>
      </c>
      <c r="BM38" s="96">
        <f t="shared" si="6"/>
        <v>-2123.180000000051</v>
      </c>
      <c r="BN38" s="104">
        <v>156184.95</v>
      </c>
    </row>
    <row r="39" spans="1:66" ht="15">
      <c r="A39" s="6">
        <v>31</v>
      </c>
      <c r="B39" s="31" t="s">
        <v>19</v>
      </c>
      <c r="C39" s="6">
        <v>2533.3</v>
      </c>
      <c r="D39" s="6">
        <v>0</v>
      </c>
      <c r="E39" s="35">
        <f t="shared" si="0"/>
        <v>2533.3</v>
      </c>
      <c r="F39" s="32">
        <v>3.1</v>
      </c>
      <c r="G39" s="32">
        <v>6.95</v>
      </c>
      <c r="H39" s="33">
        <f t="shared" si="1"/>
        <v>10.05</v>
      </c>
      <c r="I39" s="10">
        <f t="shared" si="7"/>
        <v>25459.665000000005</v>
      </c>
      <c r="J39" s="9">
        <f t="shared" si="8"/>
        <v>152757.99000000002</v>
      </c>
      <c r="K39" s="32">
        <v>3.32</v>
      </c>
      <c r="L39" s="32">
        <v>7.42</v>
      </c>
      <c r="M39" s="33">
        <f t="shared" si="2"/>
        <v>10.74</v>
      </c>
      <c r="N39" s="10">
        <f t="shared" si="3"/>
        <v>27207.642000000003</v>
      </c>
      <c r="O39" s="9">
        <f t="shared" si="9"/>
        <v>163245.852</v>
      </c>
      <c r="P39" s="55">
        <f t="shared" si="10"/>
        <v>316003.84200000006</v>
      </c>
      <c r="Q39" s="8">
        <v>37841.19</v>
      </c>
      <c r="R39" s="8">
        <f t="shared" si="11"/>
        <v>278162.65200000006</v>
      </c>
      <c r="S39" s="111">
        <v>278010.69</v>
      </c>
      <c r="T39" s="3">
        <v>13007.06</v>
      </c>
      <c r="U39" s="1">
        <v>10160.5</v>
      </c>
      <c r="V39" s="82">
        <f t="shared" si="12"/>
        <v>156084.72</v>
      </c>
      <c r="W39" s="82">
        <f t="shared" si="13"/>
        <v>121926</v>
      </c>
      <c r="X39" s="3"/>
      <c r="Y39" s="6">
        <v>6282.58</v>
      </c>
      <c r="Z39" s="6">
        <v>6147.48</v>
      </c>
      <c r="AA39" s="6">
        <v>7743.71</v>
      </c>
      <c r="AB39" s="6">
        <v>5613.74</v>
      </c>
      <c r="AC39" s="1">
        <v>8229.24</v>
      </c>
      <c r="AD39" s="1">
        <v>5342.43</v>
      </c>
      <c r="AE39" s="1">
        <v>29733.22</v>
      </c>
      <c r="AF39" s="3">
        <v>11622.51</v>
      </c>
      <c r="AG39" s="1">
        <v>48543.43</v>
      </c>
      <c r="AH39" s="1">
        <v>31894.97</v>
      </c>
      <c r="AI39" s="1">
        <v>14356.52</v>
      </c>
      <c r="AJ39" s="1">
        <v>11341.84</v>
      </c>
      <c r="AK39" s="1">
        <v>40250.36</v>
      </c>
      <c r="AL39" s="1">
        <v>11921.68</v>
      </c>
      <c r="AM39" s="1">
        <v>27012.02</v>
      </c>
      <c r="AN39" s="1">
        <v>14221.67</v>
      </c>
      <c r="AO39" s="1">
        <v>22148.24</v>
      </c>
      <c r="AP39" s="1">
        <v>5661.3</v>
      </c>
      <c r="AQ39" s="1">
        <v>10053.49</v>
      </c>
      <c r="AR39" s="1">
        <v>20121.56</v>
      </c>
      <c r="AS39" s="1">
        <v>12166.58</v>
      </c>
      <c r="AT39" s="1">
        <v>6417.46</v>
      </c>
      <c r="AU39" s="1">
        <v>8179.1</v>
      </c>
      <c r="AV39" s="1">
        <v>14147.85</v>
      </c>
      <c r="AW39" s="6">
        <f t="shared" si="14"/>
        <v>234698.48999999996</v>
      </c>
      <c r="AX39" s="6">
        <f t="shared" si="18"/>
        <v>144454.49</v>
      </c>
      <c r="AY39" s="4">
        <f t="shared" si="15"/>
        <v>379152.98</v>
      </c>
      <c r="AZ39" s="1"/>
      <c r="BA39" s="1"/>
      <c r="BB39" s="1"/>
      <c r="BC39" s="1">
        <v>8838</v>
      </c>
      <c r="BD39" s="3">
        <f t="shared" si="4"/>
        <v>-78613.76999999996</v>
      </c>
      <c r="BE39" s="3">
        <f t="shared" si="5"/>
        <v>-31366.48999999999</v>
      </c>
      <c r="BF39" s="94">
        <f t="shared" si="16"/>
        <v>-109980.25999999995</v>
      </c>
      <c r="BG39" s="6">
        <v>0</v>
      </c>
      <c r="BH39" s="6"/>
      <c r="BI39" s="1"/>
      <c r="BJ39" s="1"/>
      <c r="BK39" s="6">
        <f t="shared" si="17"/>
        <v>0</v>
      </c>
      <c r="BL39" s="94">
        <f t="shared" si="19"/>
        <v>-109980.25999999995</v>
      </c>
      <c r="BM39" s="96">
        <f t="shared" si="6"/>
        <v>-109980.25999999995</v>
      </c>
      <c r="BN39" s="104">
        <v>236064.99</v>
      </c>
    </row>
    <row r="40" spans="1:66" ht="15">
      <c r="A40" s="6">
        <v>32</v>
      </c>
      <c r="B40" s="40" t="s">
        <v>20</v>
      </c>
      <c r="C40" s="6">
        <v>3202.1</v>
      </c>
      <c r="D40" s="6">
        <v>0</v>
      </c>
      <c r="E40" s="35">
        <f t="shared" si="0"/>
        <v>3202.1</v>
      </c>
      <c r="F40" s="41">
        <v>3.1</v>
      </c>
      <c r="G40" s="41">
        <v>7.98</v>
      </c>
      <c r="H40" s="42">
        <f t="shared" si="1"/>
        <v>11.08</v>
      </c>
      <c r="I40" s="10">
        <f t="shared" si="7"/>
        <v>35479.268</v>
      </c>
      <c r="J40" s="9">
        <f t="shared" si="8"/>
        <v>212875.60799999998</v>
      </c>
      <c r="K40" s="32">
        <v>3.32</v>
      </c>
      <c r="L40" s="32">
        <v>8.52</v>
      </c>
      <c r="M40" s="42">
        <f t="shared" si="2"/>
        <v>11.84</v>
      </c>
      <c r="N40" s="10">
        <f t="shared" si="3"/>
        <v>37912.864</v>
      </c>
      <c r="O40" s="9">
        <f t="shared" si="9"/>
        <v>227477.184</v>
      </c>
      <c r="P40" s="55">
        <f t="shared" si="10"/>
        <v>440352.792</v>
      </c>
      <c r="Q40" s="8"/>
      <c r="R40" s="8">
        <f t="shared" si="11"/>
        <v>440352.792</v>
      </c>
      <c r="S40" s="111">
        <v>439968.54</v>
      </c>
      <c r="T40" s="3">
        <v>0</v>
      </c>
      <c r="U40" s="1">
        <v>36664.05</v>
      </c>
      <c r="V40" s="82">
        <f t="shared" si="12"/>
        <v>0</v>
      </c>
      <c r="W40" s="82">
        <f t="shared" si="13"/>
        <v>439968.60000000003</v>
      </c>
      <c r="X40" s="3"/>
      <c r="Y40" s="6">
        <v>0</v>
      </c>
      <c r="Z40" s="6">
        <v>23612.53</v>
      </c>
      <c r="AA40" s="6"/>
      <c r="AB40" s="6">
        <v>26261.79</v>
      </c>
      <c r="AC40" s="1">
        <v>0</v>
      </c>
      <c r="AD40" s="1">
        <v>65636.44</v>
      </c>
      <c r="AE40" s="1"/>
      <c r="AF40" s="3">
        <v>18038.14</v>
      </c>
      <c r="AG40" s="1">
        <v>0</v>
      </c>
      <c r="AH40" s="1">
        <v>47022.36</v>
      </c>
      <c r="AI40" s="1">
        <v>0</v>
      </c>
      <c r="AJ40" s="1">
        <v>26153.62</v>
      </c>
      <c r="AK40" s="1">
        <v>0</v>
      </c>
      <c r="AL40" s="1">
        <v>15419.65</v>
      </c>
      <c r="AM40" s="1">
        <v>0</v>
      </c>
      <c r="AN40" s="1">
        <v>26169.19</v>
      </c>
      <c r="AO40" s="1">
        <v>0</v>
      </c>
      <c r="AP40" s="1">
        <v>35248.21</v>
      </c>
      <c r="AQ40" s="1">
        <v>0</v>
      </c>
      <c r="AR40" s="1">
        <v>31215.74</v>
      </c>
      <c r="AS40" s="1">
        <v>0</v>
      </c>
      <c r="AT40" s="1">
        <v>15931.79</v>
      </c>
      <c r="AU40" s="1">
        <v>0</v>
      </c>
      <c r="AV40" s="1">
        <v>24075.8</v>
      </c>
      <c r="AW40" s="6">
        <f t="shared" si="14"/>
        <v>0</v>
      </c>
      <c r="AX40" s="6">
        <f t="shared" si="18"/>
        <v>354785.25999999995</v>
      </c>
      <c r="AY40" s="4">
        <f t="shared" si="15"/>
        <v>354785.25999999995</v>
      </c>
      <c r="AZ40" s="1"/>
      <c r="BA40" s="1"/>
      <c r="BB40" s="1"/>
      <c r="BC40" s="1"/>
      <c r="BD40" s="3">
        <f t="shared" si="4"/>
        <v>0</v>
      </c>
      <c r="BE40" s="3">
        <f t="shared" si="5"/>
        <v>85183.34000000008</v>
      </c>
      <c r="BF40" s="13">
        <f t="shared" si="16"/>
        <v>85183.34000000008</v>
      </c>
      <c r="BG40" s="6">
        <v>69520.29</v>
      </c>
      <c r="BH40" s="6"/>
      <c r="BI40" s="1"/>
      <c r="BJ40" s="1"/>
      <c r="BK40" s="1">
        <f t="shared" si="17"/>
        <v>69520.29</v>
      </c>
      <c r="BL40" s="91"/>
      <c r="BM40" s="101">
        <f t="shared" si="6"/>
        <v>154703.63000000006</v>
      </c>
      <c r="BN40" s="104">
        <v>207037.32</v>
      </c>
    </row>
    <row r="41" spans="1:66" ht="15">
      <c r="A41" s="6">
        <v>33</v>
      </c>
      <c r="B41" s="40" t="s">
        <v>21</v>
      </c>
      <c r="C41" s="6">
        <v>3179.1</v>
      </c>
      <c r="D41" s="6">
        <v>0</v>
      </c>
      <c r="E41" s="35">
        <f t="shared" si="0"/>
        <v>3179.1</v>
      </c>
      <c r="F41" s="41">
        <v>3.1</v>
      </c>
      <c r="G41" s="41">
        <v>7.59</v>
      </c>
      <c r="H41" s="42">
        <f t="shared" si="1"/>
        <v>10.69</v>
      </c>
      <c r="I41" s="10">
        <f t="shared" si="7"/>
        <v>33984.579</v>
      </c>
      <c r="J41" s="9">
        <f t="shared" si="8"/>
        <v>203907.474</v>
      </c>
      <c r="K41" s="32">
        <v>3.32</v>
      </c>
      <c r="L41" s="32">
        <v>8.11</v>
      </c>
      <c r="M41" s="42">
        <f t="shared" si="2"/>
        <v>11.43</v>
      </c>
      <c r="N41" s="10">
        <f t="shared" si="3"/>
        <v>36337.113</v>
      </c>
      <c r="O41" s="9">
        <f t="shared" si="9"/>
        <v>218022.67799999999</v>
      </c>
      <c r="P41" s="55">
        <f t="shared" si="10"/>
        <v>421930.152</v>
      </c>
      <c r="Q41" s="8"/>
      <c r="R41" s="8">
        <f t="shared" si="11"/>
        <v>421930.152</v>
      </c>
      <c r="S41" s="111">
        <v>421548.66</v>
      </c>
      <c r="T41" s="3">
        <v>0</v>
      </c>
      <c r="U41" s="1">
        <v>35129.06</v>
      </c>
      <c r="V41" s="82">
        <f t="shared" si="12"/>
        <v>0</v>
      </c>
      <c r="W41" s="82">
        <f t="shared" si="13"/>
        <v>421548.72</v>
      </c>
      <c r="X41" s="3"/>
      <c r="Y41" s="6">
        <v>0</v>
      </c>
      <c r="Z41" s="6">
        <v>15013.69</v>
      </c>
      <c r="AA41" s="6"/>
      <c r="AB41" s="6">
        <v>30350.64</v>
      </c>
      <c r="AC41" s="1">
        <v>0</v>
      </c>
      <c r="AD41" s="1">
        <v>74509.27</v>
      </c>
      <c r="AE41" s="1"/>
      <c r="AF41" s="3">
        <v>17515.71</v>
      </c>
      <c r="AG41" s="1">
        <v>0</v>
      </c>
      <c r="AH41" s="1">
        <v>26459.58</v>
      </c>
      <c r="AI41" s="1">
        <v>0</v>
      </c>
      <c r="AJ41" s="1">
        <v>15338.11</v>
      </c>
      <c r="AK41" s="1">
        <v>0</v>
      </c>
      <c r="AL41" s="1">
        <v>17798.53</v>
      </c>
      <c r="AM41" s="1">
        <v>0</v>
      </c>
      <c r="AN41" s="1">
        <v>29113.76</v>
      </c>
      <c r="AO41" s="1">
        <v>0</v>
      </c>
      <c r="AP41" s="1">
        <v>19942.23</v>
      </c>
      <c r="AQ41" s="1">
        <v>0</v>
      </c>
      <c r="AR41" s="1">
        <v>17566.89</v>
      </c>
      <c r="AS41" s="1">
        <v>0</v>
      </c>
      <c r="AT41" s="1">
        <v>19243.75</v>
      </c>
      <c r="AU41" s="1">
        <v>0</v>
      </c>
      <c r="AV41" s="1">
        <v>25348.36</v>
      </c>
      <c r="AW41" s="6">
        <f t="shared" si="14"/>
        <v>0</v>
      </c>
      <c r="AX41" s="6">
        <f t="shared" si="18"/>
        <v>308200.52</v>
      </c>
      <c r="AY41" s="4">
        <f t="shared" si="15"/>
        <v>308200.52</v>
      </c>
      <c r="AZ41" s="1"/>
      <c r="BA41" s="1"/>
      <c r="BB41" s="1"/>
      <c r="BC41" s="1"/>
      <c r="BD41" s="3">
        <f t="shared" si="4"/>
        <v>0</v>
      </c>
      <c r="BE41" s="3">
        <f t="shared" si="5"/>
        <v>113348.19999999995</v>
      </c>
      <c r="BF41" s="13">
        <f t="shared" si="16"/>
        <v>113348.19999999995</v>
      </c>
      <c r="BG41" s="6">
        <v>119926.46</v>
      </c>
      <c r="BH41" s="6"/>
      <c r="BI41" s="1">
        <v>1032</v>
      </c>
      <c r="BJ41" s="1"/>
      <c r="BK41" s="1">
        <f t="shared" si="17"/>
        <v>120958.46</v>
      </c>
      <c r="BL41" s="91"/>
      <c r="BM41" s="101">
        <f t="shared" si="6"/>
        <v>234306.65999999997</v>
      </c>
      <c r="BN41" s="104">
        <v>423704.25</v>
      </c>
    </row>
    <row r="42" spans="1:66" ht="15">
      <c r="A42" s="6">
        <v>34</v>
      </c>
      <c r="B42" s="31" t="s">
        <v>22</v>
      </c>
      <c r="C42" s="6">
        <v>1991.5</v>
      </c>
      <c r="D42" s="6">
        <v>43.3</v>
      </c>
      <c r="E42" s="35">
        <f t="shared" si="0"/>
        <v>2034.8</v>
      </c>
      <c r="F42" s="32">
        <v>3.1</v>
      </c>
      <c r="G42" s="32">
        <v>7.77</v>
      </c>
      <c r="H42" s="33">
        <f t="shared" si="1"/>
        <v>10.87</v>
      </c>
      <c r="I42" s="10">
        <f t="shared" si="7"/>
        <v>22118.275999999998</v>
      </c>
      <c r="J42" s="9">
        <f t="shared" si="8"/>
        <v>132709.656</v>
      </c>
      <c r="K42" s="32">
        <v>3.32</v>
      </c>
      <c r="L42" s="32">
        <v>8.3</v>
      </c>
      <c r="M42" s="33">
        <f t="shared" si="2"/>
        <v>11.620000000000001</v>
      </c>
      <c r="N42" s="10">
        <f t="shared" si="3"/>
        <v>23644.376</v>
      </c>
      <c r="O42" s="9">
        <f t="shared" si="9"/>
        <v>141866.256</v>
      </c>
      <c r="P42" s="55">
        <f t="shared" si="10"/>
        <v>274575.912</v>
      </c>
      <c r="Q42" s="8"/>
      <c r="R42" s="8">
        <f t="shared" si="11"/>
        <v>274575.912</v>
      </c>
      <c r="S42" s="111">
        <v>274331.76</v>
      </c>
      <c r="T42" s="3">
        <v>13814.06</v>
      </c>
      <c r="U42" s="1">
        <v>9046.93</v>
      </c>
      <c r="V42" s="82">
        <f t="shared" si="12"/>
        <v>165768.72</v>
      </c>
      <c r="W42" s="82">
        <f t="shared" si="13"/>
        <v>108563.16</v>
      </c>
      <c r="X42" s="3"/>
      <c r="Y42" s="6">
        <v>11123.83</v>
      </c>
      <c r="Z42" s="6">
        <v>5916.93</v>
      </c>
      <c r="AA42" s="6">
        <v>16452.63</v>
      </c>
      <c r="AB42" s="6">
        <v>4186.21</v>
      </c>
      <c r="AC42" s="1">
        <v>45507.4</v>
      </c>
      <c r="AD42" s="1">
        <v>6758.72</v>
      </c>
      <c r="AE42" s="1">
        <v>5533.78</v>
      </c>
      <c r="AF42" s="3">
        <v>4186.21</v>
      </c>
      <c r="AG42" s="1">
        <v>5046.3</v>
      </c>
      <c r="AH42" s="1">
        <v>4186.21</v>
      </c>
      <c r="AI42" s="1">
        <v>8778.63</v>
      </c>
      <c r="AJ42" s="1">
        <v>8396.89</v>
      </c>
      <c r="AK42" s="1">
        <v>15067.49</v>
      </c>
      <c r="AL42" s="1">
        <v>4471.08</v>
      </c>
      <c r="AM42" s="1">
        <v>44398.5</v>
      </c>
      <c r="AN42" s="1">
        <v>4471.08</v>
      </c>
      <c r="AO42" s="1">
        <v>14723.5</v>
      </c>
      <c r="AP42" s="1">
        <v>5365.63</v>
      </c>
      <c r="AQ42" s="1">
        <v>5392.22</v>
      </c>
      <c r="AR42" s="1">
        <v>9837.1</v>
      </c>
      <c r="AS42" s="1">
        <v>5392.22</v>
      </c>
      <c r="AT42" s="1">
        <v>5698.86</v>
      </c>
      <c r="AU42" s="1">
        <v>5392.22</v>
      </c>
      <c r="AV42" s="1">
        <v>11057.72</v>
      </c>
      <c r="AW42" s="6">
        <f t="shared" si="14"/>
        <v>182808.72</v>
      </c>
      <c r="AX42" s="6">
        <f t="shared" si="18"/>
        <v>74532.64</v>
      </c>
      <c r="AY42" s="4">
        <f t="shared" si="15"/>
        <v>257341.36</v>
      </c>
      <c r="AZ42" s="1"/>
      <c r="BA42" s="1"/>
      <c r="BB42" s="1"/>
      <c r="BC42" s="1"/>
      <c r="BD42" s="3">
        <f>V42-AW42-AZ42-BB42</f>
        <v>-17040</v>
      </c>
      <c r="BE42" s="3">
        <f t="shared" si="5"/>
        <v>34030.520000000004</v>
      </c>
      <c r="BF42" s="13">
        <f>BD42+BE42</f>
        <v>16990.520000000004</v>
      </c>
      <c r="BG42" s="6">
        <v>99656.21</v>
      </c>
      <c r="BH42" s="6"/>
      <c r="BI42" s="1"/>
      <c r="BJ42" s="1">
        <v>24424.09</v>
      </c>
      <c r="BK42" s="1">
        <f t="shared" si="17"/>
        <v>124080.3</v>
      </c>
      <c r="BL42" s="91"/>
      <c r="BM42" s="101">
        <f t="shared" si="6"/>
        <v>141070.82</v>
      </c>
      <c r="BN42" s="104">
        <v>87673.6</v>
      </c>
    </row>
    <row r="43" spans="1:66" ht="15">
      <c r="A43" s="6">
        <v>35</v>
      </c>
      <c r="B43" s="31" t="s">
        <v>23</v>
      </c>
      <c r="C43" s="6">
        <v>2169.8</v>
      </c>
      <c r="D43" s="6">
        <v>638.7</v>
      </c>
      <c r="E43" s="35">
        <f t="shared" si="0"/>
        <v>2808.5</v>
      </c>
      <c r="F43" s="32">
        <v>3.1</v>
      </c>
      <c r="G43" s="32">
        <v>7.68</v>
      </c>
      <c r="H43" s="33">
        <f t="shared" si="1"/>
        <v>10.78</v>
      </c>
      <c r="I43" s="10">
        <f t="shared" si="7"/>
        <v>30275.629999999997</v>
      </c>
      <c r="J43" s="9">
        <f t="shared" si="8"/>
        <v>181653.77999999997</v>
      </c>
      <c r="K43" s="32">
        <v>3.32</v>
      </c>
      <c r="L43" s="32">
        <v>8.2</v>
      </c>
      <c r="M43" s="33">
        <f t="shared" si="2"/>
        <v>11.52</v>
      </c>
      <c r="N43" s="10">
        <f t="shared" si="3"/>
        <v>32353.92</v>
      </c>
      <c r="O43" s="9">
        <f t="shared" si="9"/>
        <v>194123.52</v>
      </c>
      <c r="P43" s="55">
        <f t="shared" si="10"/>
        <v>375777.29999999993</v>
      </c>
      <c r="Q43" s="8"/>
      <c r="R43" s="8">
        <f t="shared" si="11"/>
        <v>375777.29999999993</v>
      </c>
      <c r="S43" s="111">
        <v>375440.34</v>
      </c>
      <c r="T43" s="3">
        <v>18686.36</v>
      </c>
      <c r="U43" s="1">
        <v>12600.34</v>
      </c>
      <c r="V43" s="82">
        <f t="shared" si="12"/>
        <v>224236.32</v>
      </c>
      <c r="W43" s="82">
        <f t="shared" si="13"/>
        <v>151204.08000000002</v>
      </c>
      <c r="X43" s="3"/>
      <c r="Y43" s="6">
        <v>6965.08</v>
      </c>
      <c r="Z43" s="6">
        <v>10706.37</v>
      </c>
      <c r="AA43" s="6">
        <v>6965.08</v>
      </c>
      <c r="AB43" s="6">
        <v>12765.26</v>
      </c>
      <c r="AC43" s="1">
        <v>13551.41</v>
      </c>
      <c r="AD43" s="1">
        <v>12860.61</v>
      </c>
      <c r="AE43" s="1">
        <v>14062.25</v>
      </c>
      <c r="AF43" s="3">
        <v>55757.36</v>
      </c>
      <c r="AG43" s="1">
        <v>7716.87</v>
      </c>
      <c r="AH43" s="1">
        <v>11394.1</v>
      </c>
      <c r="AI43" s="1">
        <v>8283.79</v>
      </c>
      <c r="AJ43" s="1">
        <v>5710.4</v>
      </c>
      <c r="AK43" s="1">
        <v>10288.43</v>
      </c>
      <c r="AL43" s="1">
        <v>12482.93</v>
      </c>
      <c r="AM43" s="1">
        <v>17395.96</v>
      </c>
      <c r="AN43" s="1">
        <v>6426.51</v>
      </c>
      <c r="AO43" s="1">
        <v>7442.53</v>
      </c>
      <c r="AP43" s="1">
        <v>13007.35</v>
      </c>
      <c r="AQ43" s="1">
        <v>11868.4</v>
      </c>
      <c r="AR43" s="1">
        <v>18499.89</v>
      </c>
      <c r="AS43" s="1">
        <v>17950.43</v>
      </c>
      <c r="AT43" s="1">
        <v>22780.14</v>
      </c>
      <c r="AU43" s="1">
        <v>49403.72</v>
      </c>
      <c r="AV43" s="1">
        <v>13936.38</v>
      </c>
      <c r="AW43" s="6">
        <f t="shared" si="14"/>
        <v>171893.94999999998</v>
      </c>
      <c r="AX43" s="6">
        <f t="shared" si="18"/>
        <v>196327.3</v>
      </c>
      <c r="AY43" s="4">
        <f t="shared" si="15"/>
        <v>368221.25</v>
      </c>
      <c r="AZ43" s="1"/>
      <c r="BA43" s="1"/>
      <c r="BB43" s="1"/>
      <c r="BC43" s="1"/>
      <c r="BD43" s="3">
        <f t="shared" si="4"/>
        <v>52342.370000000024</v>
      </c>
      <c r="BE43" s="3">
        <f t="shared" si="5"/>
        <v>-45123.21999999997</v>
      </c>
      <c r="BF43" s="13">
        <f t="shared" si="16"/>
        <v>7219.150000000052</v>
      </c>
      <c r="BG43" s="6">
        <v>68794.65</v>
      </c>
      <c r="BH43" s="6">
        <v>60744</v>
      </c>
      <c r="BI43" s="1"/>
      <c r="BJ43" s="1"/>
      <c r="BK43" s="1">
        <f t="shared" si="17"/>
        <v>129538.65</v>
      </c>
      <c r="BL43" s="91"/>
      <c r="BM43" s="101">
        <f t="shared" si="6"/>
        <v>136757.80000000005</v>
      </c>
      <c r="BN43" s="104">
        <v>1043337.61</v>
      </c>
    </row>
    <row r="44" spans="1:66" ht="15">
      <c r="A44" s="6">
        <v>36</v>
      </c>
      <c r="B44" s="31" t="s">
        <v>24</v>
      </c>
      <c r="C44" s="6">
        <v>2328.9</v>
      </c>
      <c r="D44" s="6">
        <v>175.3</v>
      </c>
      <c r="E44" s="35">
        <f t="shared" si="0"/>
        <v>2504.2000000000003</v>
      </c>
      <c r="F44" s="32">
        <v>3.1</v>
      </c>
      <c r="G44" s="32">
        <v>7.68</v>
      </c>
      <c r="H44" s="33">
        <f t="shared" si="1"/>
        <v>10.78</v>
      </c>
      <c r="I44" s="10">
        <f t="shared" si="7"/>
        <v>26995.276</v>
      </c>
      <c r="J44" s="9">
        <f t="shared" si="8"/>
        <v>161971.65600000002</v>
      </c>
      <c r="K44" s="32">
        <v>3.32</v>
      </c>
      <c r="L44" s="32">
        <v>8.2</v>
      </c>
      <c r="M44" s="33">
        <f t="shared" si="2"/>
        <v>11.52</v>
      </c>
      <c r="N44" s="10">
        <f t="shared" si="3"/>
        <v>28848.384000000002</v>
      </c>
      <c r="O44" s="9">
        <f t="shared" si="9"/>
        <v>173090.304</v>
      </c>
      <c r="P44" s="55">
        <f t="shared" si="10"/>
        <v>335061.96</v>
      </c>
      <c r="Q44" s="8">
        <v>60117.83</v>
      </c>
      <c r="R44" s="8">
        <f t="shared" si="11"/>
        <v>274944.13</v>
      </c>
      <c r="S44" s="111">
        <v>274643.65</v>
      </c>
      <c r="T44" s="3">
        <v>13455.41</v>
      </c>
      <c r="U44" s="1">
        <v>9431.56</v>
      </c>
      <c r="V44" s="82">
        <f t="shared" si="12"/>
        <v>161464.91999999998</v>
      </c>
      <c r="W44" s="82">
        <f t="shared" si="13"/>
        <v>113178.72</v>
      </c>
      <c r="X44" s="3"/>
      <c r="Y44" s="6">
        <v>6210.42</v>
      </c>
      <c r="Z44" s="6">
        <v>19156.89</v>
      </c>
      <c r="AA44" s="6">
        <v>30858.85</v>
      </c>
      <c r="AB44" s="6">
        <v>8375.68</v>
      </c>
      <c r="AC44" s="1">
        <v>9968.34</v>
      </c>
      <c r="AD44" s="1">
        <v>8100.28</v>
      </c>
      <c r="AE44" s="1">
        <v>8294.13</v>
      </c>
      <c r="AF44" s="3">
        <v>193354.15</v>
      </c>
      <c r="AG44" s="1">
        <v>6210.42</v>
      </c>
      <c r="AH44" s="1">
        <v>5288.57</v>
      </c>
      <c r="AI44" s="1">
        <v>7761.17</v>
      </c>
      <c r="AJ44" s="1">
        <v>5288.57</v>
      </c>
      <c r="AK44" s="1">
        <v>6636.13</v>
      </c>
      <c r="AL44" s="1">
        <v>5915.95</v>
      </c>
      <c r="AM44" s="1">
        <v>6636.13</v>
      </c>
      <c r="AN44" s="1">
        <v>6079.41</v>
      </c>
      <c r="AO44" s="1">
        <v>6636.13</v>
      </c>
      <c r="AP44" s="1">
        <v>8628.76</v>
      </c>
      <c r="AQ44" s="1">
        <v>31042.39</v>
      </c>
      <c r="AR44" s="1">
        <v>6234.99</v>
      </c>
      <c r="AS44" s="1">
        <v>11362.32</v>
      </c>
      <c r="AT44" s="1">
        <v>16798.34</v>
      </c>
      <c r="AU44" s="1">
        <v>13323.78</v>
      </c>
      <c r="AV44" s="1">
        <v>5639.16</v>
      </c>
      <c r="AW44" s="6">
        <f t="shared" si="14"/>
        <v>144940.21000000002</v>
      </c>
      <c r="AX44" s="6">
        <f t="shared" si="18"/>
        <v>288860.75000000006</v>
      </c>
      <c r="AY44" s="4">
        <f t="shared" si="15"/>
        <v>433800.9600000001</v>
      </c>
      <c r="AZ44" s="1"/>
      <c r="BA44" s="1"/>
      <c r="BB44" s="1">
        <f>1280</f>
        <v>1280</v>
      </c>
      <c r="BC44" s="1">
        <f>1300+434</f>
        <v>1734</v>
      </c>
      <c r="BD44" s="3">
        <f t="shared" si="4"/>
        <v>15244.709999999963</v>
      </c>
      <c r="BE44" s="3">
        <f t="shared" si="5"/>
        <v>-177416.03000000006</v>
      </c>
      <c r="BF44" s="94">
        <f t="shared" si="16"/>
        <v>-162171.3200000001</v>
      </c>
      <c r="BG44" s="6">
        <v>0</v>
      </c>
      <c r="BH44" s="6">
        <v>6000</v>
      </c>
      <c r="BI44" s="1"/>
      <c r="BJ44" s="1"/>
      <c r="BK44" s="6">
        <f t="shared" si="17"/>
        <v>6000</v>
      </c>
      <c r="BL44" s="94">
        <f>BF44+BK44</f>
        <v>-156171.3200000001</v>
      </c>
      <c r="BM44" s="96">
        <f t="shared" si="6"/>
        <v>-156171.3200000001</v>
      </c>
      <c r="BN44" s="104">
        <v>713928.81</v>
      </c>
    </row>
    <row r="45" spans="1:66" ht="15">
      <c r="A45" s="6">
        <v>37</v>
      </c>
      <c r="B45" s="31" t="s">
        <v>25</v>
      </c>
      <c r="C45" s="6">
        <v>3209.5</v>
      </c>
      <c r="D45" s="6">
        <v>159.4</v>
      </c>
      <c r="E45" s="35">
        <f t="shared" si="0"/>
        <v>3368.9</v>
      </c>
      <c r="F45" s="32">
        <v>3.1</v>
      </c>
      <c r="G45" s="32">
        <v>7.77</v>
      </c>
      <c r="H45" s="33">
        <f t="shared" si="1"/>
        <v>10.87</v>
      </c>
      <c r="I45" s="10">
        <f t="shared" si="7"/>
        <v>36619.943</v>
      </c>
      <c r="J45" s="9">
        <f t="shared" si="8"/>
        <v>219719.658</v>
      </c>
      <c r="K45" s="32">
        <v>3.32</v>
      </c>
      <c r="L45" s="32">
        <v>8.3</v>
      </c>
      <c r="M45" s="33">
        <f t="shared" si="2"/>
        <v>11.620000000000001</v>
      </c>
      <c r="N45" s="10">
        <f t="shared" si="3"/>
        <v>39146.618</v>
      </c>
      <c r="O45" s="9">
        <f t="shared" si="9"/>
        <v>234879.708</v>
      </c>
      <c r="P45" s="55">
        <f t="shared" si="10"/>
        <v>454599.36600000004</v>
      </c>
      <c r="Q45" s="8"/>
      <c r="R45" s="8">
        <f t="shared" si="11"/>
        <v>454599.36600000004</v>
      </c>
      <c r="S45" s="111">
        <v>454195.08</v>
      </c>
      <c r="T45" s="3">
        <v>22871.13</v>
      </c>
      <c r="U45" s="1">
        <v>14978.47</v>
      </c>
      <c r="V45" s="82">
        <f t="shared" si="12"/>
        <v>274453.56</v>
      </c>
      <c r="W45" s="82">
        <f t="shared" si="13"/>
        <v>179741.63999999998</v>
      </c>
      <c r="X45" s="3"/>
      <c r="Y45" s="6">
        <v>19071.83</v>
      </c>
      <c r="Z45" s="6">
        <v>6814.38</v>
      </c>
      <c r="AA45" s="6">
        <v>44617.03</v>
      </c>
      <c r="AB45" s="6">
        <v>12846.29</v>
      </c>
      <c r="AC45" s="1">
        <v>9608.33</v>
      </c>
      <c r="AD45" s="1">
        <v>8635.12</v>
      </c>
      <c r="AE45" s="1">
        <v>19194.92</v>
      </c>
      <c r="AF45" s="3">
        <v>11836.37</v>
      </c>
      <c r="AG45" s="1">
        <v>8354.87</v>
      </c>
      <c r="AH45" s="1">
        <v>6636.73</v>
      </c>
      <c r="AI45" s="1">
        <v>25506.66</v>
      </c>
      <c r="AJ45" s="1">
        <v>7850.98</v>
      </c>
      <c r="AK45" s="1">
        <v>11773.49</v>
      </c>
      <c r="AL45" s="1">
        <v>7108.38</v>
      </c>
      <c r="AM45" s="1">
        <v>13438.11</v>
      </c>
      <c r="AN45" s="1">
        <v>7108.38</v>
      </c>
      <c r="AO45" s="1">
        <v>19945.54</v>
      </c>
      <c r="AP45" s="1">
        <v>7891.67</v>
      </c>
      <c r="AQ45" s="1">
        <v>11370.09</v>
      </c>
      <c r="AR45" s="1">
        <v>12329.44</v>
      </c>
      <c r="AS45" s="1">
        <v>17158.87</v>
      </c>
      <c r="AT45" s="1">
        <v>7620.52</v>
      </c>
      <c r="AU45" s="1">
        <v>15031.77</v>
      </c>
      <c r="AV45" s="1">
        <v>10055.24</v>
      </c>
      <c r="AW45" s="6">
        <f t="shared" si="14"/>
        <v>215071.50999999998</v>
      </c>
      <c r="AX45" s="6">
        <f t="shared" si="18"/>
        <v>106733.5</v>
      </c>
      <c r="AY45" s="4">
        <f t="shared" si="15"/>
        <v>321805.01</v>
      </c>
      <c r="AZ45" s="1"/>
      <c r="BA45" s="1"/>
      <c r="BB45" s="1"/>
      <c r="BC45" s="1"/>
      <c r="BD45" s="3">
        <f t="shared" si="4"/>
        <v>59382.05000000002</v>
      </c>
      <c r="BE45" s="3">
        <f t="shared" si="5"/>
        <v>73008.13999999998</v>
      </c>
      <c r="BF45" s="13">
        <f t="shared" si="16"/>
        <v>132390.19</v>
      </c>
      <c r="BG45" s="6">
        <v>120330.37</v>
      </c>
      <c r="BH45" s="6"/>
      <c r="BI45" s="1">
        <v>2752</v>
      </c>
      <c r="BJ45" s="1"/>
      <c r="BK45" s="1">
        <f t="shared" si="17"/>
        <v>123082.37</v>
      </c>
      <c r="BL45" s="91"/>
      <c r="BM45" s="101">
        <f t="shared" si="6"/>
        <v>255472.56</v>
      </c>
      <c r="BN45" s="104">
        <v>126341.79</v>
      </c>
    </row>
    <row r="46" spans="1:66" ht="15">
      <c r="A46" s="6">
        <v>38</v>
      </c>
      <c r="B46" s="31" t="s">
        <v>26</v>
      </c>
      <c r="C46" s="6">
        <v>839</v>
      </c>
      <c r="D46" s="6">
        <v>0</v>
      </c>
      <c r="E46" s="35">
        <f t="shared" si="0"/>
        <v>839</v>
      </c>
      <c r="F46" s="32">
        <v>3.1</v>
      </c>
      <c r="G46" s="32">
        <v>8.19</v>
      </c>
      <c r="H46" s="33">
        <f t="shared" si="1"/>
        <v>11.29</v>
      </c>
      <c r="I46" s="10">
        <f t="shared" si="7"/>
        <v>9472.31</v>
      </c>
      <c r="J46" s="9">
        <f t="shared" si="8"/>
        <v>56833.86</v>
      </c>
      <c r="K46" s="32">
        <v>3.32</v>
      </c>
      <c r="L46" s="32">
        <v>8.75</v>
      </c>
      <c r="M46" s="33">
        <f t="shared" si="2"/>
        <v>12.07</v>
      </c>
      <c r="N46" s="10">
        <f t="shared" si="3"/>
        <v>10126.73</v>
      </c>
      <c r="O46" s="9">
        <f t="shared" si="9"/>
        <v>60760.38</v>
      </c>
      <c r="P46" s="55">
        <f t="shared" si="10"/>
        <v>117594.23999999999</v>
      </c>
      <c r="Q46" s="8"/>
      <c r="R46" s="8">
        <f t="shared" si="11"/>
        <v>117594.23999999999</v>
      </c>
      <c r="S46" s="111">
        <v>117493.56</v>
      </c>
      <c r="T46" s="3">
        <v>5698.15</v>
      </c>
      <c r="U46" s="1">
        <v>4092.98</v>
      </c>
      <c r="V46" s="82">
        <f t="shared" si="12"/>
        <v>68377.79999999999</v>
      </c>
      <c r="W46" s="82">
        <f t="shared" si="13"/>
        <v>49115.76</v>
      </c>
      <c r="X46" s="3"/>
      <c r="Y46" s="6">
        <v>2080.72</v>
      </c>
      <c r="Z46" s="6">
        <v>1830.48</v>
      </c>
      <c r="AA46" s="6">
        <v>35976.69</v>
      </c>
      <c r="AB46" s="6">
        <v>4294.97</v>
      </c>
      <c r="AC46" s="1">
        <v>18736.63</v>
      </c>
      <c r="AD46" s="1">
        <v>1830.48</v>
      </c>
      <c r="AE46" s="1">
        <v>2080.72</v>
      </c>
      <c r="AF46" s="3">
        <v>1830.48</v>
      </c>
      <c r="AG46" s="1">
        <v>2080.72</v>
      </c>
      <c r="AH46" s="1">
        <v>3488.9</v>
      </c>
      <c r="AI46" s="1">
        <v>3061.4</v>
      </c>
      <c r="AJ46" s="1">
        <v>1830.48</v>
      </c>
      <c r="AK46" s="1">
        <v>2938.19</v>
      </c>
      <c r="AL46" s="1">
        <v>1947.94</v>
      </c>
      <c r="AM46" s="1">
        <v>3593.04</v>
      </c>
      <c r="AN46" s="1">
        <v>1947.94</v>
      </c>
      <c r="AO46" s="1">
        <v>2223.35</v>
      </c>
      <c r="AP46" s="1">
        <v>2590.83</v>
      </c>
      <c r="AQ46" s="1">
        <v>2223.35</v>
      </c>
      <c r="AR46" s="1">
        <v>3282.91</v>
      </c>
      <c r="AS46" s="1">
        <v>2223.35</v>
      </c>
      <c r="AT46" s="1">
        <v>2460.08</v>
      </c>
      <c r="AU46" s="1">
        <v>2223.35</v>
      </c>
      <c r="AV46" s="1">
        <v>6187.73</v>
      </c>
      <c r="AW46" s="6">
        <f t="shared" si="14"/>
        <v>79441.51000000002</v>
      </c>
      <c r="AX46" s="6">
        <f t="shared" si="18"/>
        <v>33523.22</v>
      </c>
      <c r="AY46" s="4">
        <f t="shared" si="15"/>
        <v>112964.73000000003</v>
      </c>
      <c r="AZ46" s="1"/>
      <c r="BA46" s="1"/>
      <c r="BB46" s="1"/>
      <c r="BC46" s="1"/>
      <c r="BD46" s="3">
        <f t="shared" si="4"/>
        <v>-11063.710000000036</v>
      </c>
      <c r="BE46" s="3">
        <f t="shared" si="5"/>
        <v>15592.54</v>
      </c>
      <c r="BF46" s="13">
        <f t="shared" si="16"/>
        <v>4528.829999999965</v>
      </c>
      <c r="BG46" s="6">
        <v>13924.35</v>
      </c>
      <c r="BH46" s="6"/>
      <c r="BI46" s="1"/>
      <c r="BJ46" s="1"/>
      <c r="BK46" s="1">
        <f t="shared" si="17"/>
        <v>13924.35</v>
      </c>
      <c r="BL46" s="91"/>
      <c r="BM46" s="101">
        <f t="shared" si="6"/>
        <v>18453.179999999964</v>
      </c>
      <c r="BN46" s="104">
        <v>196860.44</v>
      </c>
    </row>
    <row r="47" spans="1:66" ht="15">
      <c r="A47" s="6">
        <v>39</v>
      </c>
      <c r="B47" s="31" t="s">
        <v>27</v>
      </c>
      <c r="C47" s="6">
        <v>2003.8</v>
      </c>
      <c r="D47" s="6">
        <v>0</v>
      </c>
      <c r="E47" s="35">
        <f t="shared" si="0"/>
        <v>2003.8</v>
      </c>
      <c r="F47" s="32">
        <v>3.1</v>
      </c>
      <c r="G47" s="32">
        <v>7.77</v>
      </c>
      <c r="H47" s="33">
        <f t="shared" si="1"/>
        <v>10.87</v>
      </c>
      <c r="I47" s="10">
        <f t="shared" si="7"/>
        <v>21781.305999999997</v>
      </c>
      <c r="J47" s="9">
        <f t="shared" si="8"/>
        <v>130687.83599999998</v>
      </c>
      <c r="K47" s="32">
        <v>3.32</v>
      </c>
      <c r="L47" s="32">
        <v>8.3</v>
      </c>
      <c r="M47" s="33">
        <f t="shared" si="2"/>
        <v>11.620000000000001</v>
      </c>
      <c r="N47" s="10">
        <f t="shared" si="3"/>
        <v>23284.156000000003</v>
      </c>
      <c r="O47" s="9">
        <f t="shared" si="9"/>
        <v>139704.93600000002</v>
      </c>
      <c r="P47" s="55">
        <f t="shared" si="10"/>
        <v>270392.772</v>
      </c>
      <c r="Q47" s="8"/>
      <c r="R47" s="8">
        <f t="shared" si="11"/>
        <v>270392.772</v>
      </c>
      <c r="S47" s="111">
        <v>270152.34</v>
      </c>
      <c r="T47" s="3">
        <v>13603.6</v>
      </c>
      <c r="U47" s="1">
        <v>8909.1</v>
      </c>
      <c r="V47" s="82">
        <f t="shared" si="12"/>
        <v>163243.2</v>
      </c>
      <c r="W47" s="82">
        <f t="shared" si="13"/>
        <v>106909.20000000001</v>
      </c>
      <c r="X47" s="3"/>
      <c r="Y47" s="6">
        <v>11046.95</v>
      </c>
      <c r="Z47" s="6">
        <v>4675.77</v>
      </c>
      <c r="AA47" s="6">
        <v>25200.53</v>
      </c>
      <c r="AB47" s="6">
        <v>4125.14</v>
      </c>
      <c r="AC47" s="1">
        <v>45984.32</v>
      </c>
      <c r="AD47" s="1">
        <v>9262.37</v>
      </c>
      <c r="AE47" s="1">
        <v>8831.72</v>
      </c>
      <c r="AF47" s="3">
        <v>14206.6</v>
      </c>
      <c r="AG47" s="1">
        <v>4969.42</v>
      </c>
      <c r="AH47" s="1">
        <v>10450.59</v>
      </c>
      <c r="AI47" s="1">
        <v>5718.86</v>
      </c>
      <c r="AJ47" s="1">
        <v>4125.14</v>
      </c>
      <c r="AK47" s="1">
        <v>13097.33</v>
      </c>
      <c r="AL47" s="1">
        <v>4910.17</v>
      </c>
      <c r="AM47" s="1">
        <v>43677.71</v>
      </c>
      <c r="AN47" s="1">
        <v>4913.12</v>
      </c>
      <c r="AO47" s="1">
        <v>10577.69</v>
      </c>
      <c r="AP47" s="1">
        <v>8301.17</v>
      </c>
      <c r="AQ47" s="1">
        <v>6582.67</v>
      </c>
      <c r="AR47" s="1">
        <v>6302.51</v>
      </c>
      <c r="AS47" s="1">
        <v>13683.4</v>
      </c>
      <c r="AT47" s="1">
        <v>13842.4</v>
      </c>
      <c r="AU47" s="1">
        <v>8624.55</v>
      </c>
      <c r="AV47" s="1">
        <v>5384.9</v>
      </c>
      <c r="AW47" s="6">
        <f t="shared" si="14"/>
        <v>197995.15</v>
      </c>
      <c r="AX47" s="6">
        <f t="shared" si="18"/>
        <v>90499.87999999999</v>
      </c>
      <c r="AY47" s="4">
        <f t="shared" si="15"/>
        <v>288495.02999999997</v>
      </c>
      <c r="AZ47" s="1"/>
      <c r="BA47" s="1"/>
      <c r="BB47" s="1"/>
      <c r="BC47" s="1"/>
      <c r="BD47" s="3">
        <f t="shared" si="4"/>
        <v>-34751.94999999998</v>
      </c>
      <c r="BE47" s="3">
        <f t="shared" si="5"/>
        <v>16409.32000000002</v>
      </c>
      <c r="BF47" s="94">
        <f t="shared" si="16"/>
        <v>-18342.62999999996</v>
      </c>
      <c r="BG47" s="6">
        <v>45394.2</v>
      </c>
      <c r="BH47" s="6"/>
      <c r="BI47" s="1"/>
      <c r="BJ47" s="1"/>
      <c r="BK47" s="6">
        <f t="shared" si="17"/>
        <v>45394.2</v>
      </c>
      <c r="BL47" s="13">
        <v>0</v>
      </c>
      <c r="BM47" s="101">
        <f t="shared" si="6"/>
        <v>27051.570000000036</v>
      </c>
      <c r="BN47" s="104">
        <v>172437.09</v>
      </c>
    </row>
    <row r="48" spans="1:66" ht="15">
      <c r="A48" s="6">
        <v>40</v>
      </c>
      <c r="B48" s="40" t="s">
        <v>28</v>
      </c>
      <c r="C48" s="6">
        <v>528.8</v>
      </c>
      <c r="D48" s="6">
        <v>0</v>
      </c>
      <c r="E48" s="35">
        <f t="shared" si="0"/>
        <v>528.8</v>
      </c>
      <c r="F48" s="41">
        <v>3.1</v>
      </c>
      <c r="G48" s="41">
        <v>7.47</v>
      </c>
      <c r="H48" s="42">
        <f t="shared" si="1"/>
        <v>10.57</v>
      </c>
      <c r="I48" s="10">
        <f t="shared" si="7"/>
        <v>5589.415999999999</v>
      </c>
      <c r="J48" s="9">
        <f t="shared" si="8"/>
        <v>33536.496</v>
      </c>
      <c r="K48" s="32">
        <v>3.32</v>
      </c>
      <c r="L48" s="32">
        <v>7.98</v>
      </c>
      <c r="M48" s="42">
        <f t="shared" si="2"/>
        <v>11.3</v>
      </c>
      <c r="N48" s="10">
        <f t="shared" si="3"/>
        <v>5975.44</v>
      </c>
      <c r="O48" s="9">
        <f t="shared" si="9"/>
        <v>35852.64</v>
      </c>
      <c r="P48" s="55">
        <f t="shared" si="10"/>
        <v>69389.136</v>
      </c>
      <c r="Q48" s="8"/>
      <c r="R48" s="8">
        <f t="shared" si="11"/>
        <v>69389.136</v>
      </c>
      <c r="S48" s="111">
        <v>69325.74</v>
      </c>
      <c r="T48" s="3">
        <v>0</v>
      </c>
      <c r="U48" s="1">
        <v>5777.15</v>
      </c>
      <c r="V48" s="82">
        <f t="shared" si="12"/>
        <v>0</v>
      </c>
      <c r="W48" s="82">
        <f t="shared" si="13"/>
        <v>69325.79999999999</v>
      </c>
      <c r="X48" s="3"/>
      <c r="Y48" s="6">
        <v>0</v>
      </c>
      <c r="Z48" s="6">
        <v>1219.39</v>
      </c>
      <c r="AA48" s="6"/>
      <c r="AB48" s="6">
        <v>1219.39</v>
      </c>
      <c r="AC48" s="1">
        <v>0</v>
      </c>
      <c r="AD48" s="1">
        <v>1219.39</v>
      </c>
      <c r="AE48" s="1"/>
      <c r="AF48" s="3">
        <v>1219.39</v>
      </c>
      <c r="AG48" s="1"/>
      <c r="AH48" s="1">
        <v>7840.08</v>
      </c>
      <c r="AI48" s="1">
        <v>0</v>
      </c>
      <c r="AJ48" s="1">
        <v>10091.48</v>
      </c>
      <c r="AK48" s="1">
        <v>0</v>
      </c>
      <c r="AL48" s="1">
        <v>1293.42</v>
      </c>
      <c r="AM48" s="1">
        <v>0</v>
      </c>
      <c r="AN48" s="1">
        <v>29788.44</v>
      </c>
      <c r="AO48" s="1">
        <v>0</v>
      </c>
      <c r="AP48" s="1">
        <v>2997.45</v>
      </c>
      <c r="AQ48" s="1">
        <v>0</v>
      </c>
      <c r="AR48" s="1">
        <v>1712.1</v>
      </c>
      <c r="AS48" s="1">
        <v>0</v>
      </c>
      <c r="AT48" s="1">
        <v>7553.2</v>
      </c>
      <c r="AU48" s="1">
        <v>0</v>
      </c>
      <c r="AV48" s="1">
        <v>1293.42</v>
      </c>
      <c r="AW48" s="6">
        <f t="shared" si="14"/>
        <v>0</v>
      </c>
      <c r="AX48" s="6">
        <f t="shared" si="18"/>
        <v>67447.15</v>
      </c>
      <c r="AY48" s="4">
        <f t="shared" si="15"/>
        <v>67447.15</v>
      </c>
      <c r="AZ48" s="1"/>
      <c r="BA48" s="1"/>
      <c r="BB48" s="1"/>
      <c r="BC48" s="1"/>
      <c r="BD48" s="3">
        <f t="shared" si="4"/>
        <v>0</v>
      </c>
      <c r="BE48" s="3">
        <f t="shared" si="5"/>
        <v>1878.6499999999942</v>
      </c>
      <c r="BF48" s="13">
        <f t="shared" si="16"/>
        <v>1878.6499999999942</v>
      </c>
      <c r="BG48" s="6">
        <v>10574.66</v>
      </c>
      <c r="BH48" s="6"/>
      <c r="BI48" s="1">
        <v>2306</v>
      </c>
      <c r="BJ48" s="1"/>
      <c r="BK48" s="1">
        <f t="shared" si="17"/>
        <v>12880.66</v>
      </c>
      <c r="BL48" s="91"/>
      <c r="BM48" s="101">
        <f t="shared" si="6"/>
        <v>14759.309999999994</v>
      </c>
      <c r="BN48" s="104">
        <v>71467.31</v>
      </c>
    </row>
    <row r="49" spans="1:66" ht="15">
      <c r="A49" s="6">
        <v>41</v>
      </c>
      <c r="B49" s="40" t="s">
        <v>29</v>
      </c>
      <c r="C49" s="6">
        <v>271.8</v>
      </c>
      <c r="D49" s="6">
        <v>0</v>
      </c>
      <c r="E49" s="35">
        <f t="shared" si="0"/>
        <v>271.8</v>
      </c>
      <c r="F49" s="41">
        <v>3.1</v>
      </c>
      <c r="G49" s="41">
        <v>6.59</v>
      </c>
      <c r="H49" s="42">
        <f t="shared" si="1"/>
        <v>9.69</v>
      </c>
      <c r="I49" s="10">
        <f t="shared" si="7"/>
        <v>2633.742</v>
      </c>
      <c r="J49" s="9">
        <f t="shared" si="8"/>
        <v>15802.452000000001</v>
      </c>
      <c r="K49" s="32">
        <v>3.32</v>
      </c>
      <c r="L49" s="32">
        <v>7.04</v>
      </c>
      <c r="M49" s="42">
        <f t="shared" si="2"/>
        <v>10.36</v>
      </c>
      <c r="N49" s="10">
        <f t="shared" si="3"/>
        <v>2815.848</v>
      </c>
      <c r="O49" s="9">
        <f t="shared" si="9"/>
        <v>16895.088</v>
      </c>
      <c r="P49" s="55">
        <f t="shared" si="10"/>
        <v>32697.54</v>
      </c>
      <c r="Q49" s="8">
        <v>24937.29</v>
      </c>
      <c r="R49" s="8">
        <f t="shared" si="11"/>
        <v>7760.25</v>
      </c>
      <c r="S49" s="112">
        <v>17135.16</v>
      </c>
      <c r="T49" s="3">
        <v>0</v>
      </c>
      <c r="U49" s="1">
        <v>1427.93</v>
      </c>
      <c r="V49" s="82">
        <f t="shared" si="12"/>
        <v>0</v>
      </c>
      <c r="W49" s="82">
        <f t="shared" si="13"/>
        <v>17135.16</v>
      </c>
      <c r="X49" s="3">
        <f>R49-S49</f>
        <v>-9374.91</v>
      </c>
      <c r="Y49" s="6">
        <v>0</v>
      </c>
      <c r="Z49" s="6">
        <v>1387.16</v>
      </c>
      <c r="AA49" s="6"/>
      <c r="AB49" s="6">
        <v>1387.16</v>
      </c>
      <c r="AC49" s="1">
        <v>0</v>
      </c>
      <c r="AD49" s="1">
        <v>1387.16</v>
      </c>
      <c r="AE49" s="1"/>
      <c r="AF49" s="3">
        <v>1387.16</v>
      </c>
      <c r="AG49" s="1"/>
      <c r="AH49" s="1">
        <v>1387.16</v>
      </c>
      <c r="AI49" s="1">
        <v>0</v>
      </c>
      <c r="AJ49" s="1">
        <v>1512.76</v>
      </c>
      <c r="AK49" s="1">
        <v>0</v>
      </c>
      <c r="AL49" s="1">
        <v>1471.42</v>
      </c>
      <c r="AM49" s="1">
        <v>0</v>
      </c>
      <c r="AN49" s="1">
        <v>1471.42</v>
      </c>
      <c r="AO49" s="1">
        <v>0</v>
      </c>
      <c r="AP49" s="1">
        <v>1471.42</v>
      </c>
      <c r="AQ49" s="1">
        <v>0</v>
      </c>
      <c r="AR49" s="1">
        <v>6033.02</v>
      </c>
      <c r="AS49" s="1">
        <v>0</v>
      </c>
      <c r="AT49" s="1">
        <v>751.15</v>
      </c>
      <c r="AU49" s="1">
        <v>0</v>
      </c>
      <c r="AV49" s="1">
        <v>751.15</v>
      </c>
      <c r="AW49" s="6">
        <f t="shared" si="14"/>
        <v>0</v>
      </c>
      <c r="AX49" s="6">
        <f t="shared" si="18"/>
        <v>20398.140000000003</v>
      </c>
      <c r="AY49" s="4">
        <f t="shared" si="15"/>
        <v>20398.140000000003</v>
      </c>
      <c r="AZ49" s="1"/>
      <c r="BA49" s="1"/>
      <c r="BB49" s="1"/>
      <c r="BC49" s="1"/>
      <c r="BD49" s="3">
        <f t="shared" si="4"/>
        <v>0</v>
      </c>
      <c r="BE49" s="3">
        <f t="shared" si="5"/>
        <v>-3262.980000000003</v>
      </c>
      <c r="BF49" s="94">
        <f t="shared" si="16"/>
        <v>-3262.980000000003</v>
      </c>
      <c r="BG49" s="81">
        <v>0</v>
      </c>
      <c r="BH49" s="81"/>
      <c r="BI49" s="80"/>
      <c r="BJ49" s="80"/>
      <c r="BK49" s="6">
        <f t="shared" si="17"/>
        <v>0</v>
      </c>
      <c r="BL49" s="94">
        <f>BF49+BK49</f>
        <v>-3262.980000000003</v>
      </c>
      <c r="BM49" s="96">
        <f t="shared" si="6"/>
        <v>-3262.980000000003</v>
      </c>
      <c r="BN49" s="104">
        <v>173234.8</v>
      </c>
    </row>
    <row r="50" spans="1:66" ht="15">
      <c r="A50" s="6">
        <v>42</v>
      </c>
      <c r="B50" s="40" t="s">
        <v>30</v>
      </c>
      <c r="C50" s="6">
        <v>622.4</v>
      </c>
      <c r="D50" s="6">
        <v>0</v>
      </c>
      <c r="E50" s="35">
        <f t="shared" si="0"/>
        <v>622.4</v>
      </c>
      <c r="F50" s="41">
        <v>3.1</v>
      </c>
      <c r="G50" s="41">
        <v>3.52</v>
      </c>
      <c r="H50" s="42">
        <f t="shared" si="1"/>
        <v>6.62</v>
      </c>
      <c r="I50" s="10">
        <f t="shared" si="7"/>
        <v>4120.288</v>
      </c>
      <c r="J50" s="9">
        <f t="shared" si="8"/>
        <v>24721.727999999996</v>
      </c>
      <c r="K50" s="32">
        <v>3.32</v>
      </c>
      <c r="L50" s="32">
        <v>3.76</v>
      </c>
      <c r="M50" s="42">
        <f t="shared" si="2"/>
        <v>7.08</v>
      </c>
      <c r="N50" s="10">
        <f t="shared" si="3"/>
        <v>4406.592</v>
      </c>
      <c r="O50" s="9">
        <f t="shared" si="9"/>
        <v>26439.551999999996</v>
      </c>
      <c r="P50" s="55">
        <f t="shared" si="10"/>
        <v>51161.27999999999</v>
      </c>
      <c r="Q50" s="8">
        <v>39194.3</v>
      </c>
      <c r="R50" s="8">
        <f t="shared" si="11"/>
        <v>11966.979999999989</v>
      </c>
      <c r="S50" s="112">
        <v>17330.81</v>
      </c>
      <c r="T50" s="3">
        <v>0</v>
      </c>
      <c r="U50" s="1">
        <v>1444.23</v>
      </c>
      <c r="V50" s="82">
        <f t="shared" si="12"/>
        <v>0</v>
      </c>
      <c r="W50" s="82">
        <f t="shared" si="13"/>
        <v>17330.760000000002</v>
      </c>
      <c r="X50" s="3">
        <f>R50-S50</f>
        <v>-5363.830000000013</v>
      </c>
      <c r="Y50" s="6">
        <v>0</v>
      </c>
      <c r="Z50" s="6">
        <v>1403.78</v>
      </c>
      <c r="AA50" s="6"/>
      <c r="AB50" s="6">
        <v>4263.07</v>
      </c>
      <c r="AC50" s="1">
        <v>0</v>
      </c>
      <c r="AD50" s="1">
        <v>1403.78</v>
      </c>
      <c r="AE50" s="1"/>
      <c r="AF50" s="3">
        <v>1403.78</v>
      </c>
      <c r="AG50" s="1"/>
      <c r="AH50" s="1">
        <v>1403.78</v>
      </c>
      <c r="AI50" s="1">
        <v>0</v>
      </c>
      <c r="AJ50" s="1">
        <v>1613.12</v>
      </c>
      <c r="AK50" s="1">
        <v>0</v>
      </c>
      <c r="AL50" s="1">
        <v>1490.91</v>
      </c>
      <c r="AM50" s="1">
        <v>0</v>
      </c>
      <c r="AN50" s="1">
        <v>1490.91</v>
      </c>
      <c r="AO50" s="1">
        <v>0</v>
      </c>
      <c r="AP50" s="1">
        <v>23464.18</v>
      </c>
      <c r="AQ50" s="1">
        <v>0</v>
      </c>
      <c r="AR50" s="1">
        <v>3606.01</v>
      </c>
      <c r="AS50" s="1">
        <v>0</v>
      </c>
      <c r="AT50" s="1">
        <v>1490.91</v>
      </c>
      <c r="AU50" s="1">
        <v>0</v>
      </c>
      <c r="AV50" s="1">
        <v>5395.78</v>
      </c>
      <c r="AW50" s="6">
        <f t="shared" si="14"/>
        <v>0</v>
      </c>
      <c r="AX50" s="6">
        <f t="shared" si="18"/>
        <v>48430.01</v>
      </c>
      <c r="AY50" s="4">
        <f t="shared" si="15"/>
        <v>48430.01</v>
      </c>
      <c r="AZ50" s="1"/>
      <c r="BA50" s="1"/>
      <c r="BB50" s="1"/>
      <c r="BC50" s="1"/>
      <c r="BD50" s="3">
        <f t="shared" si="4"/>
        <v>0</v>
      </c>
      <c r="BE50" s="3">
        <f t="shared" si="5"/>
        <v>-31099.25</v>
      </c>
      <c r="BF50" s="94">
        <f t="shared" si="16"/>
        <v>-31099.25</v>
      </c>
      <c r="BG50" s="6">
        <v>0</v>
      </c>
      <c r="BH50" s="6"/>
      <c r="BI50" s="1">
        <v>2306</v>
      </c>
      <c r="BJ50" s="1"/>
      <c r="BK50" s="6">
        <f t="shared" si="17"/>
        <v>2306</v>
      </c>
      <c r="BL50" s="94">
        <f>BF50+BK50</f>
        <v>-28793.25</v>
      </c>
      <c r="BM50" s="96">
        <f t="shared" si="6"/>
        <v>-28793.25</v>
      </c>
      <c r="BN50" s="104">
        <v>7781.46</v>
      </c>
    </row>
    <row r="51" spans="1:66" ht="15">
      <c r="A51" s="6">
        <v>43</v>
      </c>
      <c r="B51" s="19" t="s">
        <v>31</v>
      </c>
      <c r="C51" s="6">
        <v>515.8</v>
      </c>
      <c r="D51" s="6">
        <v>0</v>
      </c>
      <c r="E51" s="35">
        <f t="shared" si="0"/>
        <v>515.8</v>
      </c>
      <c r="F51" s="48">
        <v>3.1</v>
      </c>
      <c r="G51" s="48">
        <v>3.61</v>
      </c>
      <c r="H51" s="49">
        <f t="shared" si="1"/>
        <v>6.71</v>
      </c>
      <c r="I51" s="10">
        <f t="shared" si="7"/>
        <v>3461.0179999999996</v>
      </c>
      <c r="J51" s="9">
        <f t="shared" si="8"/>
        <v>20766.107999999997</v>
      </c>
      <c r="K51" s="32">
        <v>3.32</v>
      </c>
      <c r="L51" s="32">
        <v>3.86</v>
      </c>
      <c r="M51" s="49">
        <f t="shared" si="2"/>
        <v>7.18</v>
      </c>
      <c r="N51" s="10">
        <f t="shared" si="3"/>
        <v>3703.4439999999995</v>
      </c>
      <c r="O51" s="9">
        <f t="shared" si="9"/>
        <v>22220.663999999997</v>
      </c>
      <c r="P51" s="55">
        <f t="shared" si="10"/>
        <v>42986.772</v>
      </c>
      <c r="Q51" s="8">
        <v>3203.16</v>
      </c>
      <c r="R51" s="55">
        <f t="shared" si="11"/>
        <v>39783.611999999994</v>
      </c>
      <c r="S51" s="111">
        <v>39721.74</v>
      </c>
      <c r="T51" s="3">
        <v>0</v>
      </c>
      <c r="U51" s="1">
        <v>3310.15</v>
      </c>
      <c r="V51" s="82">
        <f t="shared" si="12"/>
        <v>0</v>
      </c>
      <c r="W51" s="82">
        <f t="shared" si="13"/>
        <v>39721.8</v>
      </c>
      <c r="X51" s="3"/>
      <c r="Y51" s="6">
        <v>0</v>
      </c>
      <c r="Z51" s="6">
        <v>5516.13</v>
      </c>
      <c r="AA51" s="6"/>
      <c r="AB51" s="6">
        <v>3766.13</v>
      </c>
      <c r="AC51" s="1">
        <v>0</v>
      </c>
      <c r="AD51" s="1">
        <v>4016.13</v>
      </c>
      <c r="AE51" s="1"/>
      <c r="AF51" s="3">
        <v>2266.13</v>
      </c>
      <c r="AG51" s="1"/>
      <c r="AH51" s="1">
        <v>6931.85</v>
      </c>
      <c r="AI51" s="1">
        <v>0</v>
      </c>
      <c r="AJ51" s="1">
        <v>1225.47</v>
      </c>
      <c r="AK51" s="1">
        <v>0</v>
      </c>
      <c r="AL51" s="1">
        <v>1088.34</v>
      </c>
      <c r="AM51" s="1">
        <v>0</v>
      </c>
      <c r="AN51" s="1">
        <v>4410.79</v>
      </c>
      <c r="AO51" s="1">
        <v>0</v>
      </c>
      <c r="AP51" s="1">
        <v>1383.03</v>
      </c>
      <c r="AQ51" s="1">
        <v>0</v>
      </c>
      <c r="AR51" s="1">
        <v>1507.02</v>
      </c>
      <c r="AS51" s="1">
        <v>0</v>
      </c>
      <c r="AT51" s="1">
        <v>2380.51</v>
      </c>
      <c r="AU51" s="1">
        <v>0</v>
      </c>
      <c r="AV51" s="1">
        <v>1713.34</v>
      </c>
      <c r="AW51" s="6">
        <f t="shared" si="14"/>
        <v>0</v>
      </c>
      <c r="AX51" s="6">
        <f t="shared" si="18"/>
        <v>36204.87</v>
      </c>
      <c r="AY51" s="4">
        <f t="shared" si="15"/>
        <v>36204.87</v>
      </c>
      <c r="AZ51" s="1"/>
      <c r="BA51" s="1">
        <v>3675.13</v>
      </c>
      <c r="BB51" s="1"/>
      <c r="BC51" s="1"/>
      <c r="BD51" s="3">
        <f t="shared" si="4"/>
        <v>0</v>
      </c>
      <c r="BE51" s="3">
        <f t="shared" si="5"/>
        <v>-158.19999999999982</v>
      </c>
      <c r="BF51" s="94">
        <f t="shared" si="16"/>
        <v>-158.19999999999982</v>
      </c>
      <c r="BG51" s="6">
        <v>0</v>
      </c>
      <c r="BH51" s="6"/>
      <c r="BI51" s="1"/>
      <c r="BJ51" s="1"/>
      <c r="BK51" s="6">
        <f t="shared" si="17"/>
        <v>0</v>
      </c>
      <c r="BL51" s="94">
        <f>BF51+BK51</f>
        <v>-158.19999999999982</v>
      </c>
      <c r="BM51" s="96">
        <f t="shared" si="6"/>
        <v>-158.19999999999982</v>
      </c>
      <c r="BN51" s="104">
        <v>238981.97</v>
      </c>
    </row>
    <row r="52" spans="1:66" ht="15">
      <c r="A52" s="6">
        <v>44</v>
      </c>
      <c r="B52" s="19" t="s">
        <v>32</v>
      </c>
      <c r="C52" s="6">
        <v>507.4</v>
      </c>
      <c r="D52" s="6">
        <v>0</v>
      </c>
      <c r="E52" s="35">
        <f t="shared" si="0"/>
        <v>507.4</v>
      </c>
      <c r="F52" s="48">
        <v>3.1</v>
      </c>
      <c r="G52" s="48">
        <v>3.61</v>
      </c>
      <c r="H52" s="49">
        <f t="shared" si="1"/>
        <v>6.71</v>
      </c>
      <c r="I52" s="10">
        <f t="shared" si="7"/>
        <v>3404.654</v>
      </c>
      <c r="J52" s="9">
        <f t="shared" si="8"/>
        <v>20427.924</v>
      </c>
      <c r="K52" s="32">
        <v>3.32</v>
      </c>
      <c r="L52" s="32">
        <v>3.86</v>
      </c>
      <c r="M52" s="49">
        <f t="shared" si="2"/>
        <v>7.18</v>
      </c>
      <c r="N52" s="10">
        <f t="shared" si="3"/>
        <v>3643.1319999999996</v>
      </c>
      <c r="O52" s="9">
        <f t="shared" si="9"/>
        <v>21858.791999999998</v>
      </c>
      <c r="P52" s="55">
        <f t="shared" si="10"/>
        <v>42286.716</v>
      </c>
      <c r="Q52" s="8"/>
      <c r="R52" s="55">
        <f t="shared" si="11"/>
        <v>42286.716</v>
      </c>
      <c r="S52" s="111">
        <v>42225.78</v>
      </c>
      <c r="T52" s="3">
        <v>0</v>
      </c>
      <c r="U52" s="1">
        <v>3518.82</v>
      </c>
      <c r="V52" s="82">
        <f t="shared" si="12"/>
        <v>0</v>
      </c>
      <c r="W52" s="82">
        <f t="shared" si="13"/>
        <v>42225.840000000004</v>
      </c>
      <c r="X52" s="3"/>
      <c r="Y52" s="6">
        <v>0</v>
      </c>
      <c r="Z52" s="6">
        <v>5499.58</v>
      </c>
      <c r="AA52" s="6"/>
      <c r="AB52" s="6">
        <v>3749.58</v>
      </c>
      <c r="AC52" s="1">
        <v>0</v>
      </c>
      <c r="AD52" s="1">
        <v>3999.58</v>
      </c>
      <c r="AE52" s="1"/>
      <c r="AF52" s="3">
        <v>2249.58</v>
      </c>
      <c r="AG52" s="1"/>
      <c r="AH52" s="1">
        <v>6356.54</v>
      </c>
      <c r="AI52" s="1">
        <v>0</v>
      </c>
      <c r="AJ52" s="1">
        <v>1208.92</v>
      </c>
      <c r="AK52" s="1">
        <v>0</v>
      </c>
      <c r="AL52" s="1">
        <v>1070.61</v>
      </c>
      <c r="AM52" s="1">
        <v>0</v>
      </c>
      <c r="AN52" s="1">
        <v>1070.61</v>
      </c>
      <c r="AO52" s="1">
        <v>0</v>
      </c>
      <c r="AP52" s="1">
        <v>4834.84</v>
      </c>
      <c r="AQ52" s="1">
        <v>0</v>
      </c>
      <c r="AR52" s="1">
        <v>3711.03</v>
      </c>
      <c r="AS52" s="1">
        <v>0</v>
      </c>
      <c r="AT52" s="1">
        <v>4023.12</v>
      </c>
      <c r="AU52" s="1">
        <v>0</v>
      </c>
      <c r="AV52" s="1">
        <v>1695.61</v>
      </c>
      <c r="AW52" s="6">
        <f t="shared" si="14"/>
        <v>0</v>
      </c>
      <c r="AX52" s="6">
        <f t="shared" si="18"/>
        <v>39469.600000000006</v>
      </c>
      <c r="AY52" s="4">
        <f t="shared" si="15"/>
        <v>39469.600000000006</v>
      </c>
      <c r="AZ52" s="1"/>
      <c r="BA52" s="1"/>
      <c r="BB52" s="1"/>
      <c r="BC52" s="1"/>
      <c r="BD52" s="3">
        <f t="shared" si="4"/>
        <v>0</v>
      </c>
      <c r="BE52" s="3">
        <f t="shared" si="5"/>
        <v>2756.239999999998</v>
      </c>
      <c r="BF52" s="13">
        <f t="shared" si="16"/>
        <v>2756.239999999998</v>
      </c>
      <c r="BG52" s="6">
        <v>1370.78</v>
      </c>
      <c r="BH52" s="6"/>
      <c r="BI52" s="1"/>
      <c r="BJ52" s="1"/>
      <c r="BK52" s="1">
        <f t="shared" si="17"/>
        <v>1370.78</v>
      </c>
      <c r="BL52" s="91"/>
      <c r="BM52" s="101">
        <f t="shared" si="6"/>
        <v>4127.019999999998</v>
      </c>
      <c r="BN52" s="104">
        <v>242705.05</v>
      </c>
    </row>
    <row r="53" spans="1:66" ht="15">
      <c r="A53" s="6">
        <v>45</v>
      </c>
      <c r="B53" s="40" t="s">
        <v>33</v>
      </c>
      <c r="C53" s="6">
        <v>964.4</v>
      </c>
      <c r="D53" s="6">
        <v>0</v>
      </c>
      <c r="E53" s="35">
        <f t="shared" si="0"/>
        <v>964.4</v>
      </c>
      <c r="F53" s="41">
        <v>3.1</v>
      </c>
      <c r="G53" s="41">
        <v>8.4</v>
      </c>
      <c r="H53" s="42">
        <f t="shared" si="1"/>
        <v>11.5</v>
      </c>
      <c r="I53" s="10">
        <f t="shared" si="7"/>
        <v>11090.6</v>
      </c>
      <c r="J53" s="9">
        <f t="shared" si="8"/>
        <v>66543.6</v>
      </c>
      <c r="K53" s="32">
        <v>3.32</v>
      </c>
      <c r="L53" s="32">
        <v>8.97</v>
      </c>
      <c r="M53" s="42">
        <f t="shared" si="2"/>
        <v>12.290000000000001</v>
      </c>
      <c r="N53" s="10">
        <f t="shared" si="3"/>
        <v>11852.476</v>
      </c>
      <c r="O53" s="9">
        <f t="shared" si="9"/>
        <v>71114.856</v>
      </c>
      <c r="P53" s="55">
        <f t="shared" si="10"/>
        <v>137658.456</v>
      </c>
      <c r="Q53" s="8"/>
      <c r="R53" s="55">
        <f t="shared" si="11"/>
        <v>137658.456</v>
      </c>
      <c r="S53" s="111">
        <v>137542.68</v>
      </c>
      <c r="T53" s="3">
        <v>0</v>
      </c>
      <c r="U53" s="1">
        <v>11461.89</v>
      </c>
      <c r="V53" s="82">
        <f t="shared" si="12"/>
        <v>0</v>
      </c>
      <c r="W53" s="82">
        <f t="shared" si="13"/>
        <v>137542.68</v>
      </c>
      <c r="X53" s="3"/>
      <c r="Y53" s="6">
        <v>0</v>
      </c>
      <c r="Z53" s="6">
        <v>35086.53</v>
      </c>
      <c r="AA53" s="6"/>
      <c r="AB53" s="6">
        <v>5614.09</v>
      </c>
      <c r="AC53" s="1">
        <v>0</v>
      </c>
      <c r="AD53" s="1">
        <v>6166.62</v>
      </c>
      <c r="AE53" s="1"/>
      <c r="AF53" s="3">
        <v>7023.46</v>
      </c>
      <c r="AG53" s="1"/>
      <c r="AH53" s="1">
        <v>6300.79</v>
      </c>
      <c r="AI53" s="1">
        <v>0</v>
      </c>
      <c r="AJ53" s="1">
        <v>27843.37</v>
      </c>
      <c r="AK53" s="1">
        <v>0</v>
      </c>
      <c r="AL53" s="1">
        <v>6123.06</v>
      </c>
      <c r="AM53" s="1">
        <v>0</v>
      </c>
      <c r="AN53" s="1">
        <v>25225.15</v>
      </c>
      <c r="AO53" s="1">
        <v>0</v>
      </c>
      <c r="AP53" s="1">
        <v>12247.24</v>
      </c>
      <c r="AQ53" s="1">
        <v>0</v>
      </c>
      <c r="AR53" s="1">
        <v>4768.19</v>
      </c>
      <c r="AS53" s="1">
        <v>0</v>
      </c>
      <c r="AT53" s="1">
        <v>5352.54</v>
      </c>
      <c r="AU53" s="1">
        <v>0</v>
      </c>
      <c r="AV53" s="1">
        <v>5268.19</v>
      </c>
      <c r="AW53" s="6">
        <f t="shared" si="14"/>
        <v>0</v>
      </c>
      <c r="AX53" s="6">
        <f t="shared" si="18"/>
        <v>147019.23</v>
      </c>
      <c r="AY53" s="4">
        <f t="shared" si="15"/>
        <v>147019.23</v>
      </c>
      <c r="AZ53" s="1"/>
      <c r="BA53" s="1"/>
      <c r="BB53" s="1"/>
      <c r="BC53" s="1"/>
      <c r="BD53" s="3">
        <f t="shared" si="4"/>
        <v>0</v>
      </c>
      <c r="BE53" s="3">
        <f t="shared" si="5"/>
        <v>-9476.550000000017</v>
      </c>
      <c r="BF53" s="94">
        <f t="shared" si="16"/>
        <v>-9476.550000000017</v>
      </c>
      <c r="BG53" s="6">
        <v>13143.31</v>
      </c>
      <c r="BH53" s="6"/>
      <c r="BI53" s="1">
        <v>4128</v>
      </c>
      <c r="BJ53" s="1"/>
      <c r="BK53" s="6">
        <f t="shared" si="17"/>
        <v>17271.309999999998</v>
      </c>
      <c r="BL53" s="13">
        <v>0</v>
      </c>
      <c r="BM53" s="101">
        <f t="shared" si="6"/>
        <v>7794.75999999998</v>
      </c>
      <c r="BN53" s="104">
        <v>31917.2</v>
      </c>
    </row>
    <row r="54" spans="1:66" ht="15">
      <c r="A54" s="6">
        <v>46</v>
      </c>
      <c r="B54" s="40" t="s">
        <v>34</v>
      </c>
      <c r="C54" s="6">
        <v>556.9</v>
      </c>
      <c r="D54" s="6">
        <v>0</v>
      </c>
      <c r="E54" s="35">
        <f t="shared" si="0"/>
        <v>556.9</v>
      </c>
      <c r="F54" s="41">
        <v>3.1</v>
      </c>
      <c r="G54" s="41">
        <v>8.19</v>
      </c>
      <c r="H54" s="42">
        <f t="shared" si="1"/>
        <v>11.29</v>
      </c>
      <c r="I54" s="10">
        <f t="shared" si="7"/>
        <v>6287.400999999999</v>
      </c>
      <c r="J54" s="9">
        <f t="shared" si="8"/>
        <v>37724.405999999995</v>
      </c>
      <c r="K54" s="32">
        <v>3.32</v>
      </c>
      <c r="L54" s="32">
        <v>8.75</v>
      </c>
      <c r="M54" s="42">
        <f t="shared" si="2"/>
        <v>12.07</v>
      </c>
      <c r="N54" s="10">
        <f t="shared" si="3"/>
        <v>6721.782999999999</v>
      </c>
      <c r="O54" s="9">
        <f t="shared" si="9"/>
        <v>40330.698</v>
      </c>
      <c r="P54" s="55">
        <f t="shared" si="10"/>
        <v>78055.10399999999</v>
      </c>
      <c r="Q54" s="8"/>
      <c r="R54" s="55">
        <f t="shared" si="11"/>
        <v>78055.10399999999</v>
      </c>
      <c r="S54" s="111">
        <v>77988.3</v>
      </c>
      <c r="T54" s="3">
        <v>0</v>
      </c>
      <c r="U54" s="1">
        <v>6499.03</v>
      </c>
      <c r="V54" s="82">
        <f t="shared" si="12"/>
        <v>0</v>
      </c>
      <c r="W54" s="82">
        <f t="shared" si="13"/>
        <v>77988.36</v>
      </c>
      <c r="X54" s="3"/>
      <c r="Y54" s="6">
        <v>0</v>
      </c>
      <c r="Z54" s="6">
        <v>31766.34</v>
      </c>
      <c r="AA54" s="6"/>
      <c r="AB54" s="6">
        <v>2655.85</v>
      </c>
      <c r="AC54" s="1">
        <v>0</v>
      </c>
      <c r="AD54" s="1">
        <v>4092.28</v>
      </c>
      <c r="AE54" s="1"/>
      <c r="AF54" s="3">
        <v>4066.91</v>
      </c>
      <c r="AG54" s="1"/>
      <c r="AH54" s="1">
        <v>2994.67</v>
      </c>
      <c r="AI54" s="1">
        <v>0</v>
      </c>
      <c r="AJ54" s="1">
        <v>6803.44</v>
      </c>
      <c r="AK54" s="1">
        <v>0</v>
      </c>
      <c r="AL54" s="1">
        <v>6064.18</v>
      </c>
      <c r="AM54" s="1">
        <v>0</v>
      </c>
      <c r="AN54" s="1">
        <v>3484.56</v>
      </c>
      <c r="AO54" s="1">
        <v>0</v>
      </c>
      <c r="AP54" s="1">
        <v>8520.3</v>
      </c>
      <c r="AQ54" s="1">
        <v>0</v>
      </c>
      <c r="AR54" s="1">
        <v>2828.5</v>
      </c>
      <c r="AS54" s="1">
        <v>0</v>
      </c>
      <c r="AT54" s="1">
        <v>3328.5</v>
      </c>
      <c r="AU54" s="1">
        <v>0</v>
      </c>
      <c r="AV54" s="1">
        <v>2828.5</v>
      </c>
      <c r="AW54" s="6">
        <f t="shared" si="14"/>
        <v>0</v>
      </c>
      <c r="AX54" s="6">
        <f t="shared" si="18"/>
        <v>79434.03</v>
      </c>
      <c r="AY54" s="4">
        <f t="shared" si="15"/>
        <v>79434.03</v>
      </c>
      <c r="AZ54" s="1"/>
      <c r="BA54" s="1"/>
      <c r="BB54" s="1"/>
      <c r="BC54" s="1"/>
      <c r="BD54" s="3">
        <f t="shared" si="4"/>
        <v>0</v>
      </c>
      <c r="BE54" s="3">
        <f t="shared" si="5"/>
        <v>-1445.6699999999983</v>
      </c>
      <c r="BF54" s="94">
        <f t="shared" si="16"/>
        <v>-1445.6699999999983</v>
      </c>
      <c r="BG54" s="6">
        <v>5970.69</v>
      </c>
      <c r="BH54" s="6"/>
      <c r="BI54" s="1">
        <v>4128</v>
      </c>
      <c r="BJ54" s="1"/>
      <c r="BK54" s="6">
        <f t="shared" si="17"/>
        <v>10098.689999999999</v>
      </c>
      <c r="BL54" s="13">
        <v>0</v>
      </c>
      <c r="BM54" s="101">
        <f t="shared" si="6"/>
        <v>8653.02</v>
      </c>
      <c r="BN54" s="104">
        <v>14154.63</v>
      </c>
    </row>
    <row r="55" spans="1:66" ht="15">
      <c r="A55" s="6">
        <v>47</v>
      </c>
      <c r="B55" s="47" t="s">
        <v>35</v>
      </c>
      <c r="C55" s="6">
        <v>119.9</v>
      </c>
      <c r="D55" s="6">
        <v>0</v>
      </c>
      <c r="E55" s="35">
        <f t="shared" si="0"/>
        <v>119.9</v>
      </c>
      <c r="F55" s="50">
        <v>3.1</v>
      </c>
      <c r="G55" s="50">
        <v>3.55</v>
      </c>
      <c r="H55" s="51">
        <f t="shared" si="1"/>
        <v>6.65</v>
      </c>
      <c r="I55" s="10">
        <f t="shared" si="7"/>
        <v>797.335</v>
      </c>
      <c r="J55" s="9">
        <f t="shared" si="8"/>
        <v>4784.01</v>
      </c>
      <c r="K55" s="32">
        <v>3.32</v>
      </c>
      <c r="L55" s="32">
        <v>3.79</v>
      </c>
      <c r="M55" s="51">
        <f t="shared" si="2"/>
        <v>7.109999999999999</v>
      </c>
      <c r="N55" s="10">
        <f t="shared" si="3"/>
        <v>852.4889999999999</v>
      </c>
      <c r="O55" s="9">
        <f t="shared" si="9"/>
        <v>5114.933999999999</v>
      </c>
      <c r="P55" s="55">
        <f t="shared" si="10"/>
        <v>9898.944</v>
      </c>
      <c r="Q55" s="8">
        <v>1.5</v>
      </c>
      <c r="R55" s="55">
        <f t="shared" si="11"/>
        <v>9897.444</v>
      </c>
      <c r="S55" s="111">
        <v>9890.28</v>
      </c>
      <c r="T55" s="3">
        <v>435.07</v>
      </c>
      <c r="U55" s="1">
        <v>389.12</v>
      </c>
      <c r="V55" s="82">
        <f t="shared" si="12"/>
        <v>5220.84</v>
      </c>
      <c r="W55" s="82">
        <f t="shared" si="13"/>
        <v>4669.4400000000005</v>
      </c>
      <c r="X55" s="3"/>
      <c r="Y55" s="6">
        <v>0</v>
      </c>
      <c r="Z55" s="6">
        <v>236.2</v>
      </c>
      <c r="AA55" s="6">
        <v>0</v>
      </c>
      <c r="AB55" s="6">
        <v>236.2</v>
      </c>
      <c r="AC55" s="1">
        <v>0</v>
      </c>
      <c r="AD55" s="1">
        <v>236.2</v>
      </c>
      <c r="AE55" s="1">
        <v>0</v>
      </c>
      <c r="AF55" s="3">
        <v>236.2</v>
      </c>
      <c r="AG55" s="1">
        <v>0</v>
      </c>
      <c r="AH55" s="1">
        <v>236.2</v>
      </c>
      <c r="AI55" s="1">
        <v>125.6</v>
      </c>
      <c r="AJ55" s="1">
        <v>236.2</v>
      </c>
      <c r="AK55" s="1">
        <v>0</v>
      </c>
      <c r="AL55" s="1">
        <v>252.99</v>
      </c>
      <c r="AM55" s="1">
        <v>0</v>
      </c>
      <c r="AN55" s="1">
        <v>421.16</v>
      </c>
      <c r="AO55" s="1">
        <v>0</v>
      </c>
      <c r="AP55" s="1">
        <v>252.99</v>
      </c>
      <c r="AQ55" s="1">
        <v>0</v>
      </c>
      <c r="AR55" s="1">
        <v>671.67</v>
      </c>
      <c r="AS55" s="1">
        <v>0</v>
      </c>
      <c r="AT55" s="1">
        <v>252.99</v>
      </c>
      <c r="AU55" s="1">
        <v>0</v>
      </c>
      <c r="AV55" s="1">
        <v>252.99</v>
      </c>
      <c r="AW55" s="6">
        <f t="shared" si="14"/>
        <v>125.6</v>
      </c>
      <c r="AX55" s="6">
        <f t="shared" si="18"/>
        <v>3521.99</v>
      </c>
      <c r="AY55" s="4">
        <f t="shared" si="15"/>
        <v>3647.5899999999997</v>
      </c>
      <c r="AZ55" s="1"/>
      <c r="BA55" s="1"/>
      <c r="BB55" s="1"/>
      <c r="BC55" s="1"/>
      <c r="BD55" s="3">
        <f t="shared" si="4"/>
        <v>5095.24</v>
      </c>
      <c r="BE55" s="3">
        <f t="shared" si="5"/>
        <v>1147.4500000000007</v>
      </c>
      <c r="BF55" s="13">
        <f t="shared" si="16"/>
        <v>6242.6900000000005</v>
      </c>
      <c r="BG55" s="6">
        <v>0</v>
      </c>
      <c r="BH55" s="6"/>
      <c r="BI55" s="1"/>
      <c r="BJ55" s="1"/>
      <c r="BK55" s="1">
        <f t="shared" si="17"/>
        <v>0</v>
      </c>
      <c r="BL55" s="91"/>
      <c r="BM55" s="101">
        <f t="shared" si="6"/>
        <v>6242.6900000000005</v>
      </c>
      <c r="BN55" s="104">
        <v>49711.2</v>
      </c>
    </row>
    <row r="56" spans="1:66" ht="15">
      <c r="A56" s="6">
        <v>48</v>
      </c>
      <c r="B56" s="47" t="s">
        <v>36</v>
      </c>
      <c r="C56" s="6">
        <v>106.3</v>
      </c>
      <c r="D56" s="6">
        <v>0</v>
      </c>
      <c r="E56" s="35">
        <f t="shared" si="0"/>
        <v>106.3</v>
      </c>
      <c r="F56" s="50">
        <v>3.1</v>
      </c>
      <c r="G56" s="50">
        <v>3.55</v>
      </c>
      <c r="H56" s="51">
        <f t="shared" si="1"/>
        <v>6.65</v>
      </c>
      <c r="I56" s="10">
        <f t="shared" si="7"/>
        <v>706.895</v>
      </c>
      <c r="J56" s="9">
        <f t="shared" si="8"/>
        <v>4241.37</v>
      </c>
      <c r="K56" s="32">
        <v>3.32</v>
      </c>
      <c r="L56" s="32">
        <v>3.79</v>
      </c>
      <c r="M56" s="51">
        <f t="shared" si="2"/>
        <v>7.109999999999999</v>
      </c>
      <c r="N56" s="10">
        <f t="shared" si="3"/>
        <v>755.7929999999999</v>
      </c>
      <c r="O56" s="9">
        <f t="shared" si="9"/>
        <v>4534.758</v>
      </c>
      <c r="P56" s="55">
        <f t="shared" si="10"/>
        <v>8776.128</v>
      </c>
      <c r="Q56" s="8">
        <v>1.31</v>
      </c>
      <c r="R56" s="55">
        <f t="shared" si="11"/>
        <v>8774.818000000001</v>
      </c>
      <c r="S56" s="111">
        <v>8768.48</v>
      </c>
      <c r="T56" s="3">
        <v>385.73</v>
      </c>
      <c r="U56" s="1">
        <v>344.98</v>
      </c>
      <c r="V56" s="82">
        <f t="shared" si="12"/>
        <v>4628.76</v>
      </c>
      <c r="W56" s="82">
        <f t="shared" si="13"/>
        <v>4139.76</v>
      </c>
      <c r="X56" s="3"/>
      <c r="Y56" s="6">
        <v>0</v>
      </c>
      <c r="Z56" s="6">
        <v>209.41</v>
      </c>
      <c r="AA56" s="6">
        <v>0</v>
      </c>
      <c r="AB56" s="6">
        <v>209.41</v>
      </c>
      <c r="AC56" s="1">
        <v>0</v>
      </c>
      <c r="AD56" s="1">
        <v>209.41</v>
      </c>
      <c r="AE56" s="1">
        <v>0</v>
      </c>
      <c r="AF56" s="3">
        <v>209.41</v>
      </c>
      <c r="AG56" s="1">
        <v>0</v>
      </c>
      <c r="AH56" s="1">
        <v>209.41</v>
      </c>
      <c r="AI56" s="1">
        <v>125.6</v>
      </c>
      <c r="AJ56" s="1">
        <v>209.41</v>
      </c>
      <c r="AK56" s="1">
        <v>0</v>
      </c>
      <c r="AL56" s="1">
        <v>224.29</v>
      </c>
      <c r="AM56" s="1">
        <v>0</v>
      </c>
      <c r="AN56" s="1">
        <v>392.46</v>
      </c>
      <c r="AO56" s="1">
        <v>0</v>
      </c>
      <c r="AP56" s="1">
        <v>224.29</v>
      </c>
      <c r="AQ56" s="1">
        <v>0</v>
      </c>
      <c r="AR56" s="1">
        <v>642.97</v>
      </c>
      <c r="AS56" s="1">
        <v>0</v>
      </c>
      <c r="AT56" s="1">
        <v>224.29</v>
      </c>
      <c r="AU56" s="1">
        <v>0</v>
      </c>
      <c r="AV56" s="1">
        <v>224.29</v>
      </c>
      <c r="AW56" s="6">
        <f t="shared" si="14"/>
        <v>125.6</v>
      </c>
      <c r="AX56" s="6">
        <f t="shared" si="18"/>
        <v>3189.05</v>
      </c>
      <c r="AY56" s="4">
        <f t="shared" si="15"/>
        <v>3314.65</v>
      </c>
      <c r="AZ56" s="1"/>
      <c r="BA56" s="1"/>
      <c r="BB56" s="1"/>
      <c r="BC56" s="1"/>
      <c r="BD56" s="3">
        <f t="shared" si="4"/>
        <v>4503.16</v>
      </c>
      <c r="BE56" s="3">
        <f t="shared" si="5"/>
        <v>950.71</v>
      </c>
      <c r="BF56" s="13">
        <f t="shared" si="16"/>
        <v>5453.87</v>
      </c>
      <c r="BG56" s="6">
        <v>0</v>
      </c>
      <c r="BH56" s="6"/>
      <c r="BI56" s="1"/>
      <c r="BJ56" s="1"/>
      <c r="BK56" s="1">
        <f t="shared" si="17"/>
        <v>0</v>
      </c>
      <c r="BL56" s="91"/>
      <c r="BM56" s="101">
        <f t="shared" si="6"/>
        <v>5453.87</v>
      </c>
      <c r="BN56" s="104">
        <v>45670.53</v>
      </c>
    </row>
    <row r="57" spans="1:66" ht="15">
      <c r="A57" s="6">
        <v>49</v>
      </c>
      <c r="B57" s="47" t="s">
        <v>37</v>
      </c>
      <c r="C57" s="6">
        <v>159.9</v>
      </c>
      <c r="D57" s="6">
        <v>0</v>
      </c>
      <c r="E57" s="35">
        <f t="shared" si="0"/>
        <v>159.9</v>
      </c>
      <c r="F57" s="50">
        <v>3.1</v>
      </c>
      <c r="G57" s="50">
        <v>3.55</v>
      </c>
      <c r="H57" s="51">
        <f t="shared" si="1"/>
        <v>6.65</v>
      </c>
      <c r="I57" s="10">
        <f t="shared" si="7"/>
        <v>1063.335</v>
      </c>
      <c r="J57" s="9">
        <f t="shared" si="8"/>
        <v>6380.01</v>
      </c>
      <c r="K57" s="32">
        <v>3.32</v>
      </c>
      <c r="L57" s="32">
        <v>3.79</v>
      </c>
      <c r="M57" s="51">
        <f t="shared" si="2"/>
        <v>7.109999999999999</v>
      </c>
      <c r="N57" s="10">
        <f t="shared" si="3"/>
        <v>1136.889</v>
      </c>
      <c r="O57" s="9">
        <f t="shared" si="9"/>
        <v>6821.333999999999</v>
      </c>
      <c r="P57" s="55">
        <f t="shared" si="10"/>
        <v>13201.344</v>
      </c>
      <c r="Q57" s="8">
        <v>2.01</v>
      </c>
      <c r="R57" s="55">
        <f t="shared" si="11"/>
        <v>13199.333999999999</v>
      </c>
      <c r="S57" s="111">
        <v>13189.77</v>
      </c>
      <c r="T57" s="3">
        <v>580.22</v>
      </c>
      <c r="U57" s="1">
        <v>518.93</v>
      </c>
      <c r="V57" s="82">
        <f t="shared" si="12"/>
        <v>6962.64</v>
      </c>
      <c r="W57" s="82">
        <f t="shared" si="13"/>
        <v>6227.16</v>
      </c>
      <c r="X57" s="3"/>
      <c r="Y57" s="6">
        <v>0</v>
      </c>
      <c r="Z57" s="6">
        <v>315</v>
      </c>
      <c r="AA57" s="6">
        <v>0</v>
      </c>
      <c r="AB57" s="6">
        <v>315</v>
      </c>
      <c r="AC57" s="1">
        <v>0</v>
      </c>
      <c r="AD57" s="1">
        <v>315</v>
      </c>
      <c r="AE57" s="1">
        <v>0</v>
      </c>
      <c r="AF57" s="3">
        <v>315</v>
      </c>
      <c r="AG57" s="1">
        <v>0</v>
      </c>
      <c r="AH57" s="1">
        <v>315</v>
      </c>
      <c r="AI57" s="1">
        <v>125.6</v>
      </c>
      <c r="AJ57" s="1">
        <v>315</v>
      </c>
      <c r="AK57" s="1">
        <v>0</v>
      </c>
      <c r="AL57" s="1">
        <v>337.39</v>
      </c>
      <c r="AM57" s="1">
        <v>0</v>
      </c>
      <c r="AN57" s="1">
        <v>505.56</v>
      </c>
      <c r="AO57" s="1">
        <v>0</v>
      </c>
      <c r="AP57" s="1">
        <v>337.39</v>
      </c>
      <c r="AQ57" s="1">
        <v>0</v>
      </c>
      <c r="AR57" s="1">
        <v>756.07</v>
      </c>
      <c r="AS57" s="1">
        <v>0</v>
      </c>
      <c r="AT57" s="1">
        <v>337.39</v>
      </c>
      <c r="AU57" s="1">
        <v>0</v>
      </c>
      <c r="AV57" s="1">
        <v>337.39</v>
      </c>
      <c r="AW57" s="6">
        <f t="shared" si="14"/>
        <v>125.6</v>
      </c>
      <c r="AX57" s="6">
        <f t="shared" si="18"/>
        <v>4501.1900000000005</v>
      </c>
      <c r="AY57" s="4">
        <f t="shared" si="15"/>
        <v>4626.790000000001</v>
      </c>
      <c r="AZ57" s="1"/>
      <c r="BA57" s="1"/>
      <c r="BB57" s="1"/>
      <c r="BC57" s="1"/>
      <c r="BD57" s="3">
        <f t="shared" si="4"/>
        <v>6837.04</v>
      </c>
      <c r="BE57" s="3">
        <f t="shared" si="5"/>
        <v>1725.9699999999993</v>
      </c>
      <c r="BF57" s="13">
        <f t="shared" si="16"/>
        <v>8563.009999999998</v>
      </c>
      <c r="BG57" s="6">
        <v>0</v>
      </c>
      <c r="BH57" s="6"/>
      <c r="BI57" s="1"/>
      <c r="BJ57" s="1"/>
      <c r="BK57" s="1">
        <f t="shared" si="17"/>
        <v>0</v>
      </c>
      <c r="BL57" s="91"/>
      <c r="BM57" s="101">
        <f t="shared" si="6"/>
        <v>8563.009999999998</v>
      </c>
      <c r="BN57" s="104">
        <v>76452.92</v>
      </c>
    </row>
    <row r="58" spans="1:66" ht="15">
      <c r="A58" s="6">
        <v>50</v>
      </c>
      <c r="B58" s="47" t="s">
        <v>38</v>
      </c>
      <c r="C58" s="6">
        <v>313.2</v>
      </c>
      <c r="D58" s="6">
        <v>0</v>
      </c>
      <c r="E58" s="35">
        <f t="shared" si="0"/>
        <v>313.2</v>
      </c>
      <c r="F58" s="50">
        <v>3.1</v>
      </c>
      <c r="G58" s="50">
        <v>6.38</v>
      </c>
      <c r="H58" s="51">
        <f t="shared" si="1"/>
        <v>9.48</v>
      </c>
      <c r="I58" s="10">
        <f t="shared" si="7"/>
        <v>2969.136</v>
      </c>
      <c r="J58" s="9">
        <f t="shared" si="8"/>
        <v>17814.816</v>
      </c>
      <c r="K58" s="32">
        <v>3.32</v>
      </c>
      <c r="L58" s="32">
        <v>6.82</v>
      </c>
      <c r="M58" s="51">
        <f t="shared" si="2"/>
        <v>10.14</v>
      </c>
      <c r="N58" s="10">
        <f t="shared" si="3"/>
        <v>3175.848</v>
      </c>
      <c r="O58" s="9">
        <f t="shared" si="9"/>
        <v>19055.088</v>
      </c>
      <c r="P58" s="55">
        <f t="shared" si="10"/>
        <v>36869.903999999995</v>
      </c>
      <c r="Q58" s="8">
        <v>3.9</v>
      </c>
      <c r="R58" s="55">
        <f t="shared" si="11"/>
        <v>36866.00399999999</v>
      </c>
      <c r="S58" s="111">
        <v>36828.42</v>
      </c>
      <c r="T58" s="3">
        <v>2046.81</v>
      </c>
      <c r="U58" s="1">
        <v>1022.23</v>
      </c>
      <c r="V58" s="82">
        <f t="shared" si="12"/>
        <v>24561.72</v>
      </c>
      <c r="W58" s="82">
        <f t="shared" si="13"/>
        <v>12266.76</v>
      </c>
      <c r="X58" s="3"/>
      <c r="Y58" s="6">
        <v>0</v>
      </c>
      <c r="Z58" s="6">
        <v>617</v>
      </c>
      <c r="AA58" s="6">
        <v>0</v>
      </c>
      <c r="AB58" s="6">
        <v>617</v>
      </c>
      <c r="AC58" s="1">
        <v>0</v>
      </c>
      <c r="AD58" s="1">
        <v>617</v>
      </c>
      <c r="AE58" s="1">
        <v>0</v>
      </c>
      <c r="AF58" s="3">
        <v>617</v>
      </c>
      <c r="AG58" s="1">
        <v>0</v>
      </c>
      <c r="AH58" s="1">
        <v>617</v>
      </c>
      <c r="AI58" s="1">
        <v>209.34</v>
      </c>
      <c r="AJ58" s="1">
        <v>617</v>
      </c>
      <c r="AK58" s="1">
        <v>0</v>
      </c>
      <c r="AL58" s="1">
        <v>660.85</v>
      </c>
      <c r="AM58" s="1">
        <v>0</v>
      </c>
      <c r="AN58" s="1">
        <v>829.02</v>
      </c>
      <c r="AO58" s="1">
        <v>0</v>
      </c>
      <c r="AP58" s="1">
        <v>660.85</v>
      </c>
      <c r="AQ58" s="1">
        <v>0</v>
      </c>
      <c r="AR58" s="1">
        <v>1079.53</v>
      </c>
      <c r="AS58" s="1">
        <v>0</v>
      </c>
      <c r="AT58" s="1">
        <v>660.85</v>
      </c>
      <c r="AU58" s="1">
        <v>0</v>
      </c>
      <c r="AV58" s="1">
        <v>660.85</v>
      </c>
      <c r="AW58" s="6">
        <f t="shared" si="14"/>
        <v>209.34</v>
      </c>
      <c r="AX58" s="6">
        <f t="shared" si="18"/>
        <v>8253.95</v>
      </c>
      <c r="AY58" s="4">
        <f t="shared" si="15"/>
        <v>8463.29</v>
      </c>
      <c r="AZ58" s="1"/>
      <c r="BA58" s="1"/>
      <c r="BB58" s="1"/>
      <c r="BC58" s="1"/>
      <c r="BD58" s="3">
        <f t="shared" si="4"/>
        <v>24352.38</v>
      </c>
      <c r="BE58" s="3">
        <f t="shared" si="5"/>
        <v>4012.8099999999995</v>
      </c>
      <c r="BF58" s="13">
        <f t="shared" si="16"/>
        <v>28365.190000000002</v>
      </c>
      <c r="BG58" s="6">
        <v>0</v>
      </c>
      <c r="BH58" s="6"/>
      <c r="BI58" s="1"/>
      <c r="BJ58" s="1"/>
      <c r="BK58" s="1">
        <f t="shared" si="17"/>
        <v>0</v>
      </c>
      <c r="BL58" s="91"/>
      <c r="BM58" s="101">
        <f t="shared" si="6"/>
        <v>28365.190000000002</v>
      </c>
      <c r="BN58" s="104">
        <v>228773.77</v>
      </c>
    </row>
    <row r="59" spans="1:66" ht="15">
      <c r="A59" s="6">
        <v>51</v>
      </c>
      <c r="B59" s="19" t="s">
        <v>301</v>
      </c>
      <c r="C59" s="6">
        <v>482.8</v>
      </c>
      <c r="D59" s="6">
        <v>0</v>
      </c>
      <c r="E59" s="35">
        <f t="shared" si="0"/>
        <v>482.8</v>
      </c>
      <c r="F59" s="48">
        <v>3.1</v>
      </c>
      <c r="G59" s="48">
        <v>4.49</v>
      </c>
      <c r="H59" s="49">
        <f t="shared" si="1"/>
        <v>7.59</v>
      </c>
      <c r="I59" s="10">
        <f t="shared" si="7"/>
        <v>3664.452</v>
      </c>
      <c r="J59" s="9">
        <f t="shared" si="8"/>
        <v>21986.712</v>
      </c>
      <c r="K59" s="75">
        <v>0</v>
      </c>
      <c r="L59" s="75">
        <v>2.11</v>
      </c>
      <c r="M59" s="49">
        <f t="shared" si="2"/>
        <v>2.11</v>
      </c>
      <c r="N59" s="10">
        <f t="shared" si="3"/>
        <v>1018.708</v>
      </c>
      <c r="O59" s="9">
        <f t="shared" si="9"/>
        <v>6112.248</v>
      </c>
      <c r="P59" s="55">
        <f t="shared" si="10"/>
        <v>28098.96</v>
      </c>
      <c r="Q59" s="8"/>
      <c r="R59" s="55">
        <f t="shared" si="11"/>
        <v>28098.96</v>
      </c>
      <c r="S59" s="111">
        <v>28098.96</v>
      </c>
      <c r="T59" s="3">
        <v>0</v>
      </c>
      <c r="U59" s="1">
        <v>3787.57</v>
      </c>
      <c r="V59" s="82">
        <f t="shared" si="12"/>
        <v>0</v>
      </c>
      <c r="W59" s="82">
        <v>28098.96</v>
      </c>
      <c r="X59" s="3"/>
      <c r="Y59" s="6">
        <v>0</v>
      </c>
      <c r="Z59" s="6">
        <v>2376.12</v>
      </c>
      <c r="AA59" s="6"/>
      <c r="AB59" s="6">
        <v>5951.12</v>
      </c>
      <c r="AC59" s="1">
        <v>0</v>
      </c>
      <c r="AD59" s="1">
        <v>951.12</v>
      </c>
      <c r="AE59" s="1"/>
      <c r="AF59" s="3">
        <v>2376.12</v>
      </c>
      <c r="AG59" s="1"/>
      <c r="AH59" s="1">
        <v>951.12</v>
      </c>
      <c r="AI59" s="1">
        <v>0</v>
      </c>
      <c r="AJ59" s="1">
        <v>1160.46</v>
      </c>
      <c r="AK59" s="1">
        <v>0</v>
      </c>
      <c r="AL59" s="1">
        <v>1186.88</v>
      </c>
      <c r="AM59" s="1">
        <v>0</v>
      </c>
      <c r="AN59" s="1">
        <v>1018.71</v>
      </c>
      <c r="AO59" s="1">
        <v>0</v>
      </c>
      <c r="AP59" s="1">
        <v>1018.71</v>
      </c>
      <c r="AQ59" s="1">
        <v>0</v>
      </c>
      <c r="AR59" s="1">
        <v>2063.43</v>
      </c>
      <c r="AS59" s="1">
        <v>0</v>
      </c>
      <c r="AT59" s="1">
        <v>3509.43</v>
      </c>
      <c r="AU59" s="1">
        <v>0</v>
      </c>
      <c r="AV59" s="1">
        <v>3937.29</v>
      </c>
      <c r="AW59" s="6">
        <f t="shared" si="14"/>
        <v>0</v>
      </c>
      <c r="AX59" s="6">
        <f t="shared" si="18"/>
        <v>26500.510000000002</v>
      </c>
      <c r="AY59" s="4">
        <f t="shared" si="15"/>
        <v>26500.510000000002</v>
      </c>
      <c r="AZ59" s="1"/>
      <c r="BA59" s="1"/>
      <c r="BB59" s="1"/>
      <c r="BC59" s="1"/>
      <c r="BD59" s="3">
        <f t="shared" si="4"/>
        <v>0</v>
      </c>
      <c r="BE59" s="3">
        <f t="shared" si="5"/>
        <v>1598.449999999997</v>
      </c>
      <c r="BF59" s="13">
        <f t="shared" si="16"/>
        <v>1598.449999999997</v>
      </c>
      <c r="BG59" s="6">
        <v>5204.64</v>
      </c>
      <c r="BH59" s="6"/>
      <c r="BI59" s="1"/>
      <c r="BJ59" s="1"/>
      <c r="BK59" s="1">
        <f t="shared" si="17"/>
        <v>5204.64</v>
      </c>
      <c r="BL59" s="91"/>
      <c r="BM59" s="101">
        <f t="shared" si="6"/>
        <v>6803.089999999997</v>
      </c>
      <c r="BN59" s="104">
        <v>86156.71</v>
      </c>
    </row>
    <row r="60" spans="1:66" ht="15">
      <c r="A60" s="6">
        <v>52</v>
      </c>
      <c r="B60" s="19" t="s">
        <v>302</v>
      </c>
      <c r="C60" s="6">
        <v>476</v>
      </c>
      <c r="D60" s="6">
        <v>0</v>
      </c>
      <c r="E60" s="35">
        <f t="shared" si="0"/>
        <v>476</v>
      </c>
      <c r="F60" s="48">
        <v>3.1</v>
      </c>
      <c r="G60" s="48">
        <v>4.49</v>
      </c>
      <c r="H60" s="49">
        <f t="shared" si="1"/>
        <v>7.59</v>
      </c>
      <c r="I60" s="10">
        <f t="shared" si="7"/>
        <v>3612.84</v>
      </c>
      <c r="J60" s="9">
        <f t="shared" si="8"/>
        <v>21677.04</v>
      </c>
      <c r="K60" s="75">
        <v>0</v>
      </c>
      <c r="L60" s="75">
        <v>2.11</v>
      </c>
      <c r="M60" s="49">
        <f t="shared" si="2"/>
        <v>2.11</v>
      </c>
      <c r="N60" s="10">
        <f t="shared" si="3"/>
        <v>1004.3599999999999</v>
      </c>
      <c r="O60" s="9">
        <f t="shared" si="9"/>
        <v>6026.16</v>
      </c>
      <c r="P60" s="55">
        <f t="shared" si="10"/>
        <v>27703.2</v>
      </c>
      <c r="Q60" s="8"/>
      <c r="R60" s="55">
        <f t="shared" si="11"/>
        <v>27703.2</v>
      </c>
      <c r="S60" s="111">
        <v>27703.2</v>
      </c>
      <c r="T60" s="3">
        <v>0</v>
      </c>
      <c r="U60" s="1">
        <v>3734.22</v>
      </c>
      <c r="V60" s="82">
        <f t="shared" si="12"/>
        <v>0</v>
      </c>
      <c r="W60" s="82">
        <v>27703.2</v>
      </c>
      <c r="X60" s="3"/>
      <c r="Y60" s="6">
        <v>0</v>
      </c>
      <c r="Z60" s="6">
        <v>4112.72</v>
      </c>
      <c r="AA60" s="6"/>
      <c r="AB60" s="6">
        <v>5937.72</v>
      </c>
      <c r="AC60" s="1">
        <v>0</v>
      </c>
      <c r="AD60" s="1">
        <v>937.72</v>
      </c>
      <c r="AE60" s="1"/>
      <c r="AF60" s="3">
        <v>2362.72</v>
      </c>
      <c r="AG60" s="1"/>
      <c r="AH60" s="1">
        <v>937.72</v>
      </c>
      <c r="AI60" s="1">
        <v>0</v>
      </c>
      <c r="AJ60" s="1">
        <v>1147.06</v>
      </c>
      <c r="AK60" s="1">
        <v>0</v>
      </c>
      <c r="AL60" s="1">
        <v>1172.53</v>
      </c>
      <c r="AM60" s="1">
        <v>0</v>
      </c>
      <c r="AN60" s="1">
        <v>1004.36</v>
      </c>
      <c r="AO60" s="1">
        <v>0</v>
      </c>
      <c r="AP60" s="1">
        <v>1004.36</v>
      </c>
      <c r="AQ60" s="1">
        <v>0</v>
      </c>
      <c r="AR60" s="1">
        <v>1423.04</v>
      </c>
      <c r="AS60" s="1">
        <v>0</v>
      </c>
      <c r="AT60" s="1">
        <v>3495.08</v>
      </c>
      <c r="AU60" s="1">
        <v>0</v>
      </c>
      <c r="AV60" s="1">
        <v>9206.41</v>
      </c>
      <c r="AW60" s="6">
        <f t="shared" si="14"/>
        <v>0</v>
      </c>
      <c r="AX60" s="6">
        <f t="shared" si="18"/>
        <v>32741.44</v>
      </c>
      <c r="AY60" s="4">
        <f t="shared" si="15"/>
        <v>32741.44</v>
      </c>
      <c r="AZ60" s="1"/>
      <c r="BA60" s="1"/>
      <c r="BB60" s="1"/>
      <c r="BC60" s="1"/>
      <c r="BD60" s="3">
        <f t="shared" si="4"/>
        <v>0</v>
      </c>
      <c r="BE60" s="3">
        <f t="shared" si="5"/>
        <v>-5038.239999999998</v>
      </c>
      <c r="BF60" s="94">
        <f t="shared" si="16"/>
        <v>-5038.239999999998</v>
      </c>
      <c r="BG60" s="6">
        <v>2766.41</v>
      </c>
      <c r="BH60" s="6"/>
      <c r="BI60" s="1"/>
      <c r="BJ60" s="1"/>
      <c r="BK60" s="6">
        <f t="shared" si="17"/>
        <v>2766.41</v>
      </c>
      <c r="BL60" s="94">
        <f>BF60+BK60</f>
        <v>-2271.829999999998</v>
      </c>
      <c r="BM60" s="96">
        <f t="shared" si="6"/>
        <v>-2271.829999999998</v>
      </c>
      <c r="BN60" s="104">
        <v>34074.29</v>
      </c>
    </row>
    <row r="61" spans="1:66" ht="15">
      <c r="A61" s="6">
        <v>53</v>
      </c>
      <c r="B61" s="40" t="s">
        <v>39</v>
      </c>
      <c r="C61" s="6">
        <v>575.8</v>
      </c>
      <c r="D61" s="6">
        <v>71.7</v>
      </c>
      <c r="E61" s="35">
        <f t="shared" si="0"/>
        <v>647.5</v>
      </c>
      <c r="F61" s="41">
        <v>3.1</v>
      </c>
      <c r="G61" s="41">
        <v>3.52</v>
      </c>
      <c r="H61" s="42">
        <f t="shared" si="1"/>
        <v>6.62</v>
      </c>
      <c r="I61" s="10">
        <f t="shared" si="7"/>
        <v>4286.45</v>
      </c>
      <c r="J61" s="9">
        <f t="shared" si="8"/>
        <v>25718.699999999997</v>
      </c>
      <c r="K61" s="32">
        <v>3.32</v>
      </c>
      <c r="L61" s="32">
        <v>3.76</v>
      </c>
      <c r="M61" s="42">
        <f t="shared" si="2"/>
        <v>7.08</v>
      </c>
      <c r="N61" s="10">
        <f t="shared" si="3"/>
        <v>4584.3</v>
      </c>
      <c r="O61" s="9">
        <f t="shared" si="9"/>
        <v>27505.800000000003</v>
      </c>
      <c r="P61" s="55">
        <f t="shared" si="10"/>
        <v>53224.5</v>
      </c>
      <c r="Q61" s="8">
        <v>48443.68</v>
      </c>
      <c r="R61" s="55">
        <f t="shared" si="11"/>
        <v>4780.82</v>
      </c>
      <c r="S61" s="112">
        <v>17992.59</v>
      </c>
      <c r="T61" s="3">
        <v>0</v>
      </c>
      <c r="U61" s="1">
        <v>1499.38</v>
      </c>
      <c r="V61" s="82">
        <f t="shared" si="12"/>
        <v>0</v>
      </c>
      <c r="W61" s="82">
        <f t="shared" si="13"/>
        <v>17992.56</v>
      </c>
      <c r="X61" s="3">
        <f>R61-S61</f>
        <v>-13211.77</v>
      </c>
      <c r="Y61" s="6">
        <v>0</v>
      </c>
      <c r="Z61" s="6">
        <v>6903.68</v>
      </c>
      <c r="AA61" s="6"/>
      <c r="AB61" s="6">
        <v>11527.14</v>
      </c>
      <c r="AC61" s="1">
        <v>0</v>
      </c>
      <c r="AD61" s="1">
        <v>1453.23</v>
      </c>
      <c r="AE61" s="1"/>
      <c r="AF61" s="3">
        <v>1453.23</v>
      </c>
      <c r="AG61" s="1"/>
      <c r="AH61" s="1">
        <v>1453.23</v>
      </c>
      <c r="AI61" s="1">
        <v>0</v>
      </c>
      <c r="AJ61" s="1">
        <v>1704.44</v>
      </c>
      <c r="AK61" s="1">
        <v>0</v>
      </c>
      <c r="AL61" s="1">
        <v>1543.88</v>
      </c>
      <c r="AM61" s="1">
        <v>0</v>
      </c>
      <c r="AN61" s="1">
        <v>1543.88</v>
      </c>
      <c r="AO61" s="1">
        <v>0</v>
      </c>
      <c r="AP61" s="1">
        <v>5228.35</v>
      </c>
      <c r="AQ61" s="1">
        <v>0</v>
      </c>
      <c r="AR61" s="1">
        <v>1543.88</v>
      </c>
      <c r="AS61" s="1">
        <v>0</v>
      </c>
      <c r="AT61" s="1">
        <v>1543.88</v>
      </c>
      <c r="AU61" s="1">
        <v>0</v>
      </c>
      <c r="AV61" s="1">
        <v>7757.39</v>
      </c>
      <c r="AW61" s="6">
        <f t="shared" si="14"/>
        <v>0</v>
      </c>
      <c r="AX61" s="6">
        <f t="shared" si="18"/>
        <v>43656.20999999999</v>
      </c>
      <c r="AY61" s="4">
        <f t="shared" si="15"/>
        <v>43656.20999999999</v>
      </c>
      <c r="AZ61" s="1"/>
      <c r="BA61" s="1"/>
      <c r="BB61" s="1"/>
      <c r="BC61" s="1"/>
      <c r="BD61" s="3">
        <f t="shared" si="4"/>
        <v>0</v>
      </c>
      <c r="BE61" s="3">
        <f t="shared" si="5"/>
        <v>-25663.64999999999</v>
      </c>
      <c r="BF61" s="94">
        <f t="shared" si="16"/>
        <v>-25663.64999999999</v>
      </c>
      <c r="BG61" s="6">
        <v>9513.19</v>
      </c>
      <c r="BH61" s="6"/>
      <c r="BI61" s="1">
        <v>13836</v>
      </c>
      <c r="BJ61" s="1"/>
      <c r="BK61" s="6">
        <f t="shared" si="17"/>
        <v>23349.190000000002</v>
      </c>
      <c r="BL61" s="94">
        <f>BF61+BK61</f>
        <v>-2314.459999999988</v>
      </c>
      <c r="BM61" s="96">
        <f t="shared" si="6"/>
        <v>-2314.459999999988</v>
      </c>
      <c r="BN61" s="104">
        <v>7717.95</v>
      </c>
    </row>
    <row r="62" spans="1:66" ht="15">
      <c r="A62" s="6">
        <v>54</v>
      </c>
      <c r="B62" s="40" t="s">
        <v>40</v>
      </c>
      <c r="C62" s="6">
        <v>1531.5</v>
      </c>
      <c r="D62" s="6">
        <v>84.5</v>
      </c>
      <c r="E62" s="35">
        <f t="shared" si="0"/>
        <v>1616</v>
      </c>
      <c r="F62" s="41">
        <v>3.1</v>
      </c>
      <c r="G62" s="41">
        <v>7.98</v>
      </c>
      <c r="H62" s="42">
        <f t="shared" si="1"/>
        <v>11.08</v>
      </c>
      <c r="I62" s="10">
        <f t="shared" si="7"/>
        <v>17905.28</v>
      </c>
      <c r="J62" s="9">
        <f t="shared" si="8"/>
        <v>107431.68</v>
      </c>
      <c r="K62" s="32">
        <v>3.32</v>
      </c>
      <c r="L62" s="32">
        <v>8.52</v>
      </c>
      <c r="M62" s="42">
        <f t="shared" si="2"/>
        <v>11.84</v>
      </c>
      <c r="N62" s="10">
        <f t="shared" si="3"/>
        <v>19133.44</v>
      </c>
      <c r="O62" s="9">
        <f t="shared" si="9"/>
        <v>114800.63999999998</v>
      </c>
      <c r="P62" s="55">
        <f t="shared" si="10"/>
        <v>222232.31999999998</v>
      </c>
      <c r="Q62" s="8">
        <v>47356.41</v>
      </c>
      <c r="R62" s="55">
        <f t="shared" si="11"/>
        <v>174875.90999999997</v>
      </c>
      <c r="S62" s="111">
        <v>174681.99</v>
      </c>
      <c r="T62" s="3">
        <v>0</v>
      </c>
      <c r="U62" s="1">
        <v>14556.83</v>
      </c>
      <c r="V62" s="82">
        <f t="shared" si="12"/>
        <v>0</v>
      </c>
      <c r="W62" s="82">
        <f t="shared" si="13"/>
        <v>174681.96</v>
      </c>
      <c r="X62" s="3"/>
      <c r="Y62" s="6">
        <v>0</v>
      </c>
      <c r="Z62" s="6">
        <v>7368.85</v>
      </c>
      <c r="AA62" s="6"/>
      <c r="AB62" s="6">
        <v>9179.93</v>
      </c>
      <c r="AC62" s="1">
        <v>0</v>
      </c>
      <c r="AD62" s="1">
        <v>71207.5</v>
      </c>
      <c r="AE62" s="1"/>
      <c r="AF62" s="3">
        <v>14428.13</v>
      </c>
      <c r="AG62" s="1"/>
      <c r="AH62" s="1">
        <v>14936.36</v>
      </c>
      <c r="AI62" s="1">
        <v>0</v>
      </c>
      <c r="AJ62" s="1">
        <v>24003.8</v>
      </c>
      <c r="AK62" s="1">
        <v>0</v>
      </c>
      <c r="AL62" s="1">
        <v>7869.81</v>
      </c>
      <c r="AM62" s="1">
        <v>0</v>
      </c>
      <c r="AN62" s="1">
        <v>10868.72</v>
      </c>
      <c r="AO62" s="1">
        <v>0</v>
      </c>
      <c r="AP62" s="1">
        <v>13796.03</v>
      </c>
      <c r="AQ62" s="1">
        <v>0</v>
      </c>
      <c r="AR62" s="1">
        <v>10805.85</v>
      </c>
      <c r="AS62" s="1">
        <v>0</v>
      </c>
      <c r="AT62" s="1">
        <v>9090.39</v>
      </c>
      <c r="AU62" s="1">
        <v>0</v>
      </c>
      <c r="AV62" s="1">
        <v>22103.97</v>
      </c>
      <c r="AW62" s="6">
        <f t="shared" si="14"/>
        <v>0</v>
      </c>
      <c r="AX62" s="6">
        <f t="shared" si="18"/>
        <v>215659.34</v>
      </c>
      <c r="AY62" s="4">
        <f t="shared" si="15"/>
        <v>215659.34</v>
      </c>
      <c r="AZ62" s="1"/>
      <c r="BA62" s="1"/>
      <c r="BB62" s="1"/>
      <c r="BC62" s="1"/>
      <c r="BD62" s="3">
        <f t="shared" si="4"/>
        <v>0</v>
      </c>
      <c r="BE62" s="3">
        <f t="shared" si="5"/>
        <v>-40977.380000000005</v>
      </c>
      <c r="BF62" s="94">
        <f t="shared" si="16"/>
        <v>-40977.380000000005</v>
      </c>
      <c r="BG62" s="6">
        <v>0</v>
      </c>
      <c r="BH62" s="6"/>
      <c r="BI62" s="1"/>
      <c r="BJ62" s="1"/>
      <c r="BK62" s="6">
        <f t="shared" si="17"/>
        <v>0</v>
      </c>
      <c r="BL62" s="94">
        <f>BF62+BK62</f>
        <v>-40977.380000000005</v>
      </c>
      <c r="BM62" s="96">
        <f t="shared" si="6"/>
        <v>-40977.380000000005</v>
      </c>
      <c r="BN62" s="104">
        <v>129408.6</v>
      </c>
    </row>
    <row r="63" spans="1:66" ht="15">
      <c r="A63" s="6">
        <v>55</v>
      </c>
      <c r="B63" s="40" t="s">
        <v>41</v>
      </c>
      <c r="C63" s="6">
        <v>614.1</v>
      </c>
      <c r="D63" s="6">
        <v>45.2</v>
      </c>
      <c r="E63" s="35">
        <f t="shared" si="0"/>
        <v>659.3000000000001</v>
      </c>
      <c r="F63" s="41">
        <v>3.1</v>
      </c>
      <c r="G63" s="41">
        <v>3.52</v>
      </c>
      <c r="H63" s="42">
        <f t="shared" si="1"/>
        <v>6.62</v>
      </c>
      <c r="I63" s="10">
        <f t="shared" si="7"/>
        <v>4364.566000000001</v>
      </c>
      <c r="J63" s="9">
        <f t="shared" si="8"/>
        <v>26187.396000000004</v>
      </c>
      <c r="K63" s="32">
        <v>3.32</v>
      </c>
      <c r="L63" s="32">
        <v>3.76</v>
      </c>
      <c r="M63" s="42">
        <f t="shared" si="2"/>
        <v>7.08</v>
      </c>
      <c r="N63" s="10">
        <f t="shared" si="3"/>
        <v>4667.844000000001</v>
      </c>
      <c r="O63" s="9">
        <f t="shared" si="9"/>
        <v>28007.064000000006</v>
      </c>
      <c r="P63" s="55">
        <f t="shared" si="10"/>
        <v>54194.46000000001</v>
      </c>
      <c r="Q63" s="8"/>
      <c r="R63" s="55">
        <f t="shared" si="11"/>
        <v>54194.46000000001</v>
      </c>
      <c r="S63" s="111">
        <v>54154.92</v>
      </c>
      <c r="T63" s="3">
        <v>0</v>
      </c>
      <c r="U63" s="1">
        <v>4512.91</v>
      </c>
      <c r="V63" s="82">
        <f t="shared" si="12"/>
        <v>0</v>
      </c>
      <c r="W63" s="82">
        <f t="shared" si="13"/>
        <v>54154.92</v>
      </c>
      <c r="X63" s="3"/>
      <c r="Y63" s="6">
        <v>0</v>
      </c>
      <c r="Z63" s="6">
        <v>6834.66</v>
      </c>
      <c r="AA63" s="6"/>
      <c r="AB63" s="6">
        <v>10820.73</v>
      </c>
      <c r="AC63" s="1">
        <v>0</v>
      </c>
      <c r="AD63" s="1">
        <v>1476.47</v>
      </c>
      <c r="AE63" s="1"/>
      <c r="AF63" s="3">
        <v>1476.47</v>
      </c>
      <c r="AG63" s="1"/>
      <c r="AH63" s="1">
        <v>1476.47</v>
      </c>
      <c r="AI63" s="1">
        <v>0</v>
      </c>
      <c r="AJ63" s="1">
        <v>1727.68</v>
      </c>
      <c r="AK63" s="1">
        <v>0</v>
      </c>
      <c r="AL63" s="1">
        <v>2073.27</v>
      </c>
      <c r="AM63" s="1">
        <v>0</v>
      </c>
      <c r="AN63" s="1">
        <v>1568.77</v>
      </c>
      <c r="AO63" s="1">
        <v>0</v>
      </c>
      <c r="AP63" s="1">
        <v>5791.63</v>
      </c>
      <c r="AQ63" s="1">
        <v>0</v>
      </c>
      <c r="AR63" s="1">
        <v>19967.15</v>
      </c>
      <c r="AS63" s="1">
        <v>0</v>
      </c>
      <c r="AT63" s="1">
        <v>12713.38</v>
      </c>
      <c r="AU63" s="1">
        <v>0</v>
      </c>
      <c r="AV63" s="1">
        <v>1568.77</v>
      </c>
      <c r="AW63" s="6">
        <f t="shared" si="14"/>
        <v>0</v>
      </c>
      <c r="AX63" s="6">
        <f t="shared" si="18"/>
        <v>67495.45000000001</v>
      </c>
      <c r="AY63" s="4">
        <f t="shared" si="15"/>
        <v>67495.45000000001</v>
      </c>
      <c r="AZ63" s="1"/>
      <c r="BA63" s="1"/>
      <c r="BB63" s="1"/>
      <c r="BC63" s="1"/>
      <c r="BD63" s="3">
        <f t="shared" si="4"/>
        <v>0</v>
      </c>
      <c r="BE63" s="3">
        <f t="shared" si="5"/>
        <v>-13340.530000000013</v>
      </c>
      <c r="BF63" s="94">
        <f t="shared" si="16"/>
        <v>-13340.530000000013</v>
      </c>
      <c r="BG63" s="6">
        <v>1109.65</v>
      </c>
      <c r="BH63" s="6"/>
      <c r="BI63" s="1"/>
      <c r="BJ63" s="1"/>
      <c r="BK63" s="6">
        <f t="shared" si="17"/>
        <v>1109.65</v>
      </c>
      <c r="BL63" s="94">
        <f>BF63+BK63</f>
        <v>-12230.880000000014</v>
      </c>
      <c r="BM63" s="96">
        <f t="shared" si="6"/>
        <v>-12230.880000000014</v>
      </c>
      <c r="BN63" s="104">
        <v>31041.28</v>
      </c>
    </row>
    <row r="64" spans="1:66" ht="15">
      <c r="A64" s="6">
        <v>56</v>
      </c>
      <c r="B64" s="40" t="s">
        <v>42</v>
      </c>
      <c r="C64" s="6">
        <v>1640.4</v>
      </c>
      <c r="D64" s="6">
        <v>149.1</v>
      </c>
      <c r="E64" s="35">
        <f t="shared" si="0"/>
        <v>1789.5</v>
      </c>
      <c r="F64" s="41">
        <v>3.1</v>
      </c>
      <c r="G64" s="41">
        <v>7.65</v>
      </c>
      <c r="H64" s="42">
        <f t="shared" si="1"/>
        <v>10.75</v>
      </c>
      <c r="I64" s="10">
        <f t="shared" si="7"/>
        <v>19237.125</v>
      </c>
      <c r="J64" s="9">
        <f t="shared" si="8"/>
        <v>115422.75</v>
      </c>
      <c r="K64" s="32">
        <v>3.32</v>
      </c>
      <c r="L64" s="32">
        <v>8.17</v>
      </c>
      <c r="M64" s="42">
        <f t="shared" si="2"/>
        <v>11.49</v>
      </c>
      <c r="N64" s="10">
        <f t="shared" si="3"/>
        <v>20561.355</v>
      </c>
      <c r="O64" s="9">
        <f t="shared" si="9"/>
        <v>123368.13</v>
      </c>
      <c r="P64" s="55">
        <f t="shared" si="10"/>
        <v>238790.88</v>
      </c>
      <c r="Q64" s="8">
        <v>672.73</v>
      </c>
      <c r="R64" s="55">
        <f t="shared" si="11"/>
        <v>238118.15</v>
      </c>
      <c r="S64" s="111">
        <v>237903.47</v>
      </c>
      <c r="T64" s="3">
        <v>0</v>
      </c>
      <c r="U64" s="1">
        <v>19825.29</v>
      </c>
      <c r="V64" s="82">
        <f t="shared" si="12"/>
        <v>0</v>
      </c>
      <c r="W64" s="82">
        <f t="shared" si="13"/>
        <v>237903.48</v>
      </c>
      <c r="X64" s="3"/>
      <c r="Y64" s="6">
        <v>0</v>
      </c>
      <c r="Z64" s="6">
        <v>9980.18</v>
      </c>
      <c r="AA64" s="6"/>
      <c r="AB64" s="6">
        <v>16499.09</v>
      </c>
      <c r="AC64" s="1">
        <v>0</v>
      </c>
      <c r="AD64" s="1">
        <v>9694.76</v>
      </c>
      <c r="AE64" s="1"/>
      <c r="AF64" s="3">
        <v>9294.54</v>
      </c>
      <c r="AG64" s="1"/>
      <c r="AH64" s="1">
        <v>8987.98</v>
      </c>
      <c r="AI64" s="1">
        <v>0</v>
      </c>
      <c r="AJ64" s="1">
        <v>20898.99</v>
      </c>
      <c r="AK64" s="1">
        <v>0</v>
      </c>
      <c r="AL64" s="1">
        <v>9200.18</v>
      </c>
      <c r="AM64" s="1">
        <v>0</v>
      </c>
      <c r="AN64" s="1">
        <v>13390.39</v>
      </c>
      <c r="AO64" s="1">
        <v>0</v>
      </c>
      <c r="AP64" s="1">
        <v>12566.36</v>
      </c>
      <c r="AQ64" s="1">
        <v>0</v>
      </c>
      <c r="AR64" s="1">
        <v>17382.59</v>
      </c>
      <c r="AS64" s="1">
        <v>0</v>
      </c>
      <c r="AT64" s="1">
        <v>10344.05</v>
      </c>
      <c r="AU64" s="1">
        <v>0</v>
      </c>
      <c r="AV64" s="1">
        <v>11685.01</v>
      </c>
      <c r="AW64" s="6">
        <f t="shared" si="14"/>
        <v>0</v>
      </c>
      <c r="AX64" s="6">
        <f t="shared" si="18"/>
        <v>149924.12</v>
      </c>
      <c r="AY64" s="4">
        <f t="shared" si="15"/>
        <v>149924.12</v>
      </c>
      <c r="AZ64" s="1"/>
      <c r="BA64" s="1"/>
      <c r="BB64" s="1"/>
      <c r="BC64" s="1"/>
      <c r="BD64" s="3">
        <f t="shared" si="4"/>
        <v>0</v>
      </c>
      <c r="BE64" s="3">
        <f t="shared" si="5"/>
        <v>87979.36000000002</v>
      </c>
      <c r="BF64" s="13">
        <f t="shared" si="16"/>
        <v>87979.36000000002</v>
      </c>
      <c r="BG64" s="6">
        <v>1585.77</v>
      </c>
      <c r="BH64" s="6"/>
      <c r="BI64" s="1"/>
      <c r="BJ64" s="1"/>
      <c r="BK64" s="1">
        <f t="shared" si="17"/>
        <v>1585.77</v>
      </c>
      <c r="BL64" s="91"/>
      <c r="BM64" s="101">
        <f t="shared" si="6"/>
        <v>89565.13000000002</v>
      </c>
      <c r="BN64" s="104">
        <v>81613.89</v>
      </c>
    </row>
    <row r="65" spans="1:66" ht="15">
      <c r="A65" s="6">
        <v>57</v>
      </c>
      <c r="B65" s="40" t="s">
        <v>43</v>
      </c>
      <c r="C65" s="6">
        <v>1847.2</v>
      </c>
      <c r="D65" s="6">
        <v>159.2</v>
      </c>
      <c r="E65" s="35">
        <f t="shared" si="0"/>
        <v>2006.4</v>
      </c>
      <c r="F65" s="41">
        <v>3.1</v>
      </c>
      <c r="G65" s="41">
        <v>7.59</v>
      </c>
      <c r="H65" s="42">
        <f t="shared" si="1"/>
        <v>10.69</v>
      </c>
      <c r="I65" s="10">
        <f t="shared" si="7"/>
        <v>21448.416</v>
      </c>
      <c r="J65" s="9">
        <f t="shared" si="8"/>
        <v>128690.49600000001</v>
      </c>
      <c r="K65" s="32">
        <v>3.32</v>
      </c>
      <c r="L65" s="32">
        <v>8.11</v>
      </c>
      <c r="M65" s="42">
        <f t="shared" si="2"/>
        <v>11.43</v>
      </c>
      <c r="N65" s="10">
        <f t="shared" si="3"/>
        <v>22933.152000000002</v>
      </c>
      <c r="O65" s="9">
        <f t="shared" si="9"/>
        <v>137598.912</v>
      </c>
      <c r="P65" s="55">
        <f t="shared" si="10"/>
        <v>266289.40800000005</v>
      </c>
      <c r="Q65" s="8"/>
      <c r="R65" s="55">
        <f t="shared" si="11"/>
        <v>266289.40800000005</v>
      </c>
      <c r="S65" s="111">
        <v>266048.64</v>
      </c>
      <c r="T65" s="3">
        <v>0</v>
      </c>
      <c r="U65" s="1">
        <v>22170.72</v>
      </c>
      <c r="V65" s="82">
        <f t="shared" si="12"/>
        <v>0</v>
      </c>
      <c r="W65" s="82">
        <f t="shared" si="13"/>
        <v>266048.64</v>
      </c>
      <c r="X65" s="3"/>
      <c r="Y65" s="6">
        <v>0</v>
      </c>
      <c r="Z65" s="6">
        <v>10397.41</v>
      </c>
      <c r="AA65" s="6"/>
      <c r="AB65" s="6">
        <v>23997.35</v>
      </c>
      <c r="AC65" s="1">
        <v>0</v>
      </c>
      <c r="AD65" s="1">
        <v>58003.85</v>
      </c>
      <c r="AE65" s="1"/>
      <c r="AF65" s="3">
        <v>15310.64</v>
      </c>
      <c r="AG65" s="1"/>
      <c r="AH65" s="1">
        <v>9106.13</v>
      </c>
      <c r="AI65" s="1">
        <v>0</v>
      </c>
      <c r="AJ65" s="1">
        <v>25246.82</v>
      </c>
      <c r="AK65" s="1">
        <v>0</v>
      </c>
      <c r="AL65" s="1">
        <v>20930.39</v>
      </c>
      <c r="AM65" s="1">
        <v>0</v>
      </c>
      <c r="AN65" s="1">
        <v>16231.42</v>
      </c>
      <c r="AO65" s="1">
        <v>0</v>
      </c>
      <c r="AP65" s="1">
        <v>10622.66</v>
      </c>
      <c r="AQ65" s="1">
        <v>0</v>
      </c>
      <c r="AR65" s="1">
        <v>19600.99</v>
      </c>
      <c r="AS65" s="1">
        <v>0</v>
      </c>
      <c r="AT65" s="1">
        <v>92494.8</v>
      </c>
      <c r="AU65" s="1">
        <v>0</v>
      </c>
      <c r="AV65" s="1">
        <v>18289.55</v>
      </c>
      <c r="AW65" s="6">
        <f t="shared" si="14"/>
        <v>0</v>
      </c>
      <c r="AX65" s="6">
        <f t="shared" si="18"/>
        <v>320232.00999999995</v>
      </c>
      <c r="AY65" s="4">
        <f t="shared" si="15"/>
        <v>320232.00999999995</v>
      </c>
      <c r="AZ65" s="1"/>
      <c r="BA65" s="2">
        <v>33105.73</v>
      </c>
      <c r="BB65" s="1"/>
      <c r="BC65" s="1"/>
      <c r="BD65" s="3">
        <f t="shared" si="4"/>
        <v>0</v>
      </c>
      <c r="BE65" s="3">
        <f t="shared" si="5"/>
        <v>-87289.09999999995</v>
      </c>
      <c r="BF65" s="94">
        <f t="shared" si="16"/>
        <v>-87289.09999999995</v>
      </c>
      <c r="BG65" s="6">
        <v>90215.38</v>
      </c>
      <c r="BH65" s="6"/>
      <c r="BI65" s="1">
        <v>3338</v>
      </c>
      <c r="BJ65" s="1"/>
      <c r="BK65" s="6">
        <f t="shared" si="17"/>
        <v>93553.38</v>
      </c>
      <c r="BL65" s="13">
        <v>0</v>
      </c>
      <c r="BM65" s="101">
        <f t="shared" si="6"/>
        <v>6264.280000000057</v>
      </c>
      <c r="BN65" s="104">
        <v>151758.03</v>
      </c>
    </row>
    <row r="66" spans="1:66" ht="15">
      <c r="A66" s="6">
        <v>58</v>
      </c>
      <c r="B66" s="31" t="s">
        <v>44</v>
      </c>
      <c r="C66" s="6">
        <v>2512.4</v>
      </c>
      <c r="D66" s="6">
        <v>260</v>
      </c>
      <c r="E66" s="35">
        <f t="shared" si="0"/>
        <v>2772.4</v>
      </c>
      <c r="F66" s="32">
        <v>3.1</v>
      </c>
      <c r="G66" s="32">
        <v>7.98</v>
      </c>
      <c r="H66" s="33">
        <f t="shared" si="1"/>
        <v>11.08</v>
      </c>
      <c r="I66" s="10">
        <f t="shared" si="7"/>
        <v>30718.192000000003</v>
      </c>
      <c r="J66" s="9">
        <f t="shared" si="8"/>
        <v>184309.152</v>
      </c>
      <c r="K66" s="32">
        <v>3.32</v>
      </c>
      <c r="L66" s="32">
        <v>8.52</v>
      </c>
      <c r="M66" s="33">
        <f t="shared" si="2"/>
        <v>11.84</v>
      </c>
      <c r="N66" s="10">
        <f t="shared" si="3"/>
        <v>32825.216</v>
      </c>
      <c r="O66" s="9">
        <f t="shared" si="9"/>
        <v>196951.296</v>
      </c>
      <c r="P66" s="55">
        <f t="shared" si="10"/>
        <v>381260.448</v>
      </c>
      <c r="Q66" s="8"/>
      <c r="R66" s="55">
        <f t="shared" si="11"/>
        <v>381260.448</v>
      </c>
      <c r="S66" s="111">
        <v>380927.7</v>
      </c>
      <c r="T66" s="3">
        <v>19401.81</v>
      </c>
      <c r="U66" s="1">
        <v>12342.17</v>
      </c>
      <c r="V66" s="82">
        <f t="shared" si="12"/>
        <v>232821.72000000003</v>
      </c>
      <c r="W66" s="82">
        <f t="shared" si="13"/>
        <v>148106.04</v>
      </c>
      <c r="X66" s="3"/>
      <c r="Y66" s="6">
        <v>18167.47</v>
      </c>
      <c r="Z66" s="6">
        <v>6354.92</v>
      </c>
      <c r="AA66" s="6">
        <v>10237.53</v>
      </c>
      <c r="AB66" s="6">
        <v>8203.73</v>
      </c>
      <c r="AC66" s="1">
        <v>43296.97</v>
      </c>
      <c r="AD66" s="1">
        <v>7995.96</v>
      </c>
      <c r="AE66" s="1">
        <v>9644.65</v>
      </c>
      <c r="AF66" s="3">
        <v>25641.37</v>
      </c>
      <c r="AG66" s="1">
        <v>10316</v>
      </c>
      <c r="AH66" s="1">
        <v>10102.51</v>
      </c>
      <c r="AI66" s="1">
        <v>7624.99</v>
      </c>
      <c r="AJ66" s="1">
        <v>16060.09</v>
      </c>
      <c r="AK66" s="1">
        <v>7346.86</v>
      </c>
      <c r="AL66" s="1">
        <v>6447.83</v>
      </c>
      <c r="AM66" s="1">
        <v>7346.86</v>
      </c>
      <c r="AN66" s="1">
        <v>9794.65</v>
      </c>
      <c r="AO66" s="1">
        <v>13082.43</v>
      </c>
      <c r="AP66" s="1">
        <v>7897.53</v>
      </c>
      <c r="AQ66" s="1">
        <v>9750.14</v>
      </c>
      <c r="AR66" s="1">
        <v>16475.52</v>
      </c>
      <c r="AS66" s="1">
        <v>10955.85</v>
      </c>
      <c r="AT66" s="1">
        <v>25590.26</v>
      </c>
      <c r="AU66" s="1">
        <v>17764.37</v>
      </c>
      <c r="AV66" s="1">
        <v>16835.42</v>
      </c>
      <c r="AW66" s="6">
        <f t="shared" si="14"/>
        <v>165534.12000000002</v>
      </c>
      <c r="AX66" s="6">
        <f t="shared" si="18"/>
        <v>157399.78999999998</v>
      </c>
      <c r="AY66" s="4">
        <f t="shared" si="15"/>
        <v>322933.91000000003</v>
      </c>
      <c r="AZ66" s="1"/>
      <c r="BA66" s="1"/>
      <c r="BB66" s="1"/>
      <c r="BC66" s="1"/>
      <c r="BD66" s="3">
        <f t="shared" si="4"/>
        <v>67287.6</v>
      </c>
      <c r="BE66" s="3">
        <f t="shared" si="5"/>
        <v>-9293.74999999997</v>
      </c>
      <c r="BF66" s="13">
        <f t="shared" si="16"/>
        <v>57993.850000000035</v>
      </c>
      <c r="BG66" s="6">
        <v>115663.91</v>
      </c>
      <c r="BH66" s="6"/>
      <c r="BI66" s="1">
        <v>1720</v>
      </c>
      <c r="BJ66" s="1"/>
      <c r="BK66" s="1">
        <f t="shared" si="17"/>
        <v>117383.91</v>
      </c>
      <c r="BL66" s="91"/>
      <c r="BM66" s="101">
        <f t="shared" si="6"/>
        <v>175377.76000000004</v>
      </c>
      <c r="BN66" s="104">
        <v>161785.74</v>
      </c>
    </row>
    <row r="67" spans="1:66" ht="15">
      <c r="A67" s="6">
        <v>59</v>
      </c>
      <c r="B67" s="40" t="s">
        <v>45</v>
      </c>
      <c r="C67" s="6">
        <v>2008.1</v>
      </c>
      <c r="D67" s="6">
        <v>0</v>
      </c>
      <c r="E67" s="35">
        <f t="shared" si="0"/>
        <v>2008.1</v>
      </c>
      <c r="F67" s="41">
        <v>3.1</v>
      </c>
      <c r="G67" s="41">
        <v>7.65</v>
      </c>
      <c r="H67" s="42">
        <f t="shared" si="1"/>
        <v>10.75</v>
      </c>
      <c r="I67" s="10">
        <f t="shared" si="7"/>
        <v>21587.075</v>
      </c>
      <c r="J67" s="9">
        <f t="shared" si="8"/>
        <v>129522.45000000001</v>
      </c>
      <c r="K67" s="32">
        <v>3.32</v>
      </c>
      <c r="L67" s="32">
        <v>8.17</v>
      </c>
      <c r="M67" s="42">
        <f t="shared" si="2"/>
        <v>11.49</v>
      </c>
      <c r="N67" s="10">
        <f t="shared" si="3"/>
        <v>23073.069</v>
      </c>
      <c r="O67" s="9">
        <f t="shared" si="9"/>
        <v>138438.414</v>
      </c>
      <c r="P67" s="55">
        <f t="shared" si="10"/>
        <v>267960.864</v>
      </c>
      <c r="Q67" s="8">
        <v>47444.49</v>
      </c>
      <c r="R67" s="55">
        <f t="shared" si="11"/>
        <v>220516.374</v>
      </c>
      <c r="S67" s="111">
        <v>220275.45</v>
      </c>
      <c r="T67" s="3">
        <v>0</v>
      </c>
      <c r="U67" s="1">
        <v>18356.29</v>
      </c>
      <c r="V67" s="82">
        <f t="shared" si="12"/>
        <v>0</v>
      </c>
      <c r="W67" s="82">
        <f t="shared" si="13"/>
        <v>220275.48</v>
      </c>
      <c r="X67" s="3"/>
      <c r="Y67" s="6">
        <v>0</v>
      </c>
      <c r="Z67" s="6">
        <v>10819.03</v>
      </c>
      <c r="AA67" s="6"/>
      <c r="AB67" s="6">
        <v>37984.95</v>
      </c>
      <c r="AC67" s="1">
        <v>0</v>
      </c>
      <c r="AD67" s="1">
        <v>11371.59</v>
      </c>
      <c r="AE67" s="1"/>
      <c r="AF67" s="3">
        <v>11259.93</v>
      </c>
      <c r="AG67" s="1"/>
      <c r="AH67" s="1">
        <v>16470.27</v>
      </c>
      <c r="AI67" s="1">
        <v>0</v>
      </c>
      <c r="AJ67" s="1">
        <v>19662.44</v>
      </c>
      <c r="AK67" s="1">
        <v>0</v>
      </c>
      <c r="AL67" s="1">
        <v>24133.29</v>
      </c>
      <c r="AM67" s="1">
        <v>0</v>
      </c>
      <c r="AN67" s="1">
        <v>12830.7</v>
      </c>
      <c r="AO67" s="1">
        <v>0</v>
      </c>
      <c r="AP67" s="1">
        <v>16760.11</v>
      </c>
      <c r="AQ67" s="1">
        <v>0</v>
      </c>
      <c r="AR67" s="1">
        <v>12316.84</v>
      </c>
      <c r="AS67" s="1">
        <v>0</v>
      </c>
      <c r="AT67" s="1">
        <v>17174.82</v>
      </c>
      <c r="AU67" s="1">
        <v>0</v>
      </c>
      <c r="AV67" s="1">
        <v>13245.1</v>
      </c>
      <c r="AW67" s="6">
        <f t="shared" si="14"/>
        <v>0</v>
      </c>
      <c r="AX67" s="6">
        <f t="shared" si="18"/>
        <v>204029.07</v>
      </c>
      <c r="AY67" s="4">
        <f t="shared" si="15"/>
        <v>204029.07</v>
      </c>
      <c r="AZ67" s="1"/>
      <c r="BA67" s="1"/>
      <c r="BB67" s="1"/>
      <c r="BC67" s="1"/>
      <c r="BD67" s="3">
        <f t="shared" si="4"/>
        <v>0</v>
      </c>
      <c r="BE67" s="3">
        <f t="shared" si="5"/>
        <v>16246.410000000003</v>
      </c>
      <c r="BF67" s="13">
        <f t="shared" si="16"/>
        <v>16246.410000000003</v>
      </c>
      <c r="BG67" s="6">
        <v>0</v>
      </c>
      <c r="BH67" s="6"/>
      <c r="BI67" s="1"/>
      <c r="BJ67" s="1"/>
      <c r="BK67" s="1">
        <f t="shared" si="17"/>
        <v>0</v>
      </c>
      <c r="BL67" s="91"/>
      <c r="BM67" s="101">
        <f t="shared" si="6"/>
        <v>16246.410000000003</v>
      </c>
      <c r="BN67" s="104">
        <v>75591.43</v>
      </c>
    </row>
    <row r="68" spans="1:66" ht="15">
      <c r="A68" s="6">
        <v>60</v>
      </c>
      <c r="B68" s="31" t="s">
        <v>46</v>
      </c>
      <c r="C68" s="6">
        <v>1272.3</v>
      </c>
      <c r="D68" s="6">
        <v>0</v>
      </c>
      <c r="E68" s="35">
        <f t="shared" si="0"/>
        <v>1272.3</v>
      </c>
      <c r="F68" s="32">
        <v>3.1</v>
      </c>
      <c r="G68" s="32">
        <v>7.77</v>
      </c>
      <c r="H68" s="33">
        <f t="shared" si="1"/>
        <v>10.87</v>
      </c>
      <c r="I68" s="10">
        <f t="shared" si="7"/>
        <v>13829.900999999998</v>
      </c>
      <c r="J68" s="9">
        <f t="shared" si="8"/>
        <v>82979.40599999999</v>
      </c>
      <c r="K68" s="32">
        <v>3.32</v>
      </c>
      <c r="L68" s="32">
        <v>8.3</v>
      </c>
      <c r="M68" s="33">
        <f t="shared" si="2"/>
        <v>11.620000000000001</v>
      </c>
      <c r="N68" s="10">
        <f t="shared" si="3"/>
        <v>14784.126</v>
      </c>
      <c r="O68" s="9">
        <f t="shared" si="9"/>
        <v>88704.756</v>
      </c>
      <c r="P68" s="55">
        <f t="shared" si="10"/>
        <v>171684.16199999998</v>
      </c>
      <c r="Q68" s="8">
        <v>147479.25</v>
      </c>
      <c r="R68" s="55">
        <f t="shared" si="11"/>
        <v>24204.911999999982</v>
      </c>
      <c r="S68" s="112">
        <v>72429</v>
      </c>
      <c r="T68" s="3">
        <v>3561.09</v>
      </c>
      <c r="U68" s="1">
        <v>2474.66</v>
      </c>
      <c r="V68" s="82">
        <f t="shared" si="12"/>
        <v>42733.08</v>
      </c>
      <c r="W68" s="82">
        <f t="shared" si="13"/>
        <v>29695.92</v>
      </c>
      <c r="X68" s="3">
        <f>R68-S68</f>
        <v>-48224.08800000002</v>
      </c>
      <c r="Y68" s="6">
        <v>0</v>
      </c>
      <c r="Z68" s="6">
        <v>2776.34</v>
      </c>
      <c r="AA68" s="6">
        <v>0</v>
      </c>
      <c r="AB68" s="6">
        <v>2684.08</v>
      </c>
      <c r="AC68" s="1">
        <v>3553.38</v>
      </c>
      <c r="AD68" s="1">
        <v>21305.76</v>
      </c>
      <c r="AE68" s="1">
        <v>0</v>
      </c>
      <c r="AF68" s="3">
        <v>2684.08</v>
      </c>
      <c r="AG68" s="1">
        <v>0</v>
      </c>
      <c r="AH68" s="1">
        <v>2684.08</v>
      </c>
      <c r="AI68" s="1">
        <v>1969.88</v>
      </c>
      <c r="AJ68" s="1">
        <v>10985.88</v>
      </c>
      <c r="AK68" s="1">
        <v>1988.12</v>
      </c>
      <c r="AL68" s="1">
        <v>3859.25</v>
      </c>
      <c r="AM68" s="1">
        <v>0</v>
      </c>
      <c r="AN68" s="1">
        <v>8670.79</v>
      </c>
      <c r="AO68" s="1">
        <v>1042.27</v>
      </c>
      <c r="AP68" s="1">
        <v>5219.29</v>
      </c>
      <c r="AQ68" s="1">
        <v>0</v>
      </c>
      <c r="AR68" s="1">
        <v>2862.2</v>
      </c>
      <c r="AS68" s="1">
        <v>1529.81</v>
      </c>
      <c r="AT68" s="1">
        <v>3220.02</v>
      </c>
      <c r="AU68" s="1">
        <v>1590.72</v>
      </c>
      <c r="AV68" s="1">
        <v>2862.2</v>
      </c>
      <c r="AW68" s="6">
        <f t="shared" si="14"/>
        <v>11674.179999999998</v>
      </c>
      <c r="AX68" s="6">
        <f t="shared" si="18"/>
        <v>69813.97</v>
      </c>
      <c r="AY68" s="4">
        <f t="shared" si="15"/>
        <v>81488.15</v>
      </c>
      <c r="AZ68" s="1"/>
      <c r="BA68" s="1"/>
      <c r="BB68" s="1"/>
      <c r="BC68" s="1">
        <v>1126</v>
      </c>
      <c r="BD68" s="3">
        <f t="shared" si="4"/>
        <v>31058.9</v>
      </c>
      <c r="BE68" s="3">
        <f t="shared" si="5"/>
        <v>-41244.05</v>
      </c>
      <c r="BF68" s="94">
        <f t="shared" si="16"/>
        <v>-10185.150000000001</v>
      </c>
      <c r="BG68" s="6">
        <v>0</v>
      </c>
      <c r="BH68" s="6"/>
      <c r="BI68" s="1"/>
      <c r="BJ68" s="1"/>
      <c r="BK68" s="6">
        <f t="shared" si="17"/>
        <v>0</v>
      </c>
      <c r="BL68" s="94">
        <f>BF68+BK68</f>
        <v>-10185.150000000001</v>
      </c>
      <c r="BM68" s="96">
        <f t="shared" si="6"/>
        <v>-10185.150000000001</v>
      </c>
      <c r="BN68" s="104">
        <v>87300.29</v>
      </c>
    </row>
    <row r="69" spans="1:66" ht="15">
      <c r="A69" s="6">
        <v>61</v>
      </c>
      <c r="B69" s="40" t="s">
        <v>47</v>
      </c>
      <c r="C69" s="6">
        <v>1948.8</v>
      </c>
      <c r="D69" s="6">
        <v>221.4</v>
      </c>
      <c r="E69" s="35">
        <f t="shared" si="0"/>
        <v>2170.2</v>
      </c>
      <c r="F69" s="41">
        <v>3.1</v>
      </c>
      <c r="G69" s="41">
        <v>7.77</v>
      </c>
      <c r="H69" s="42">
        <f t="shared" si="1"/>
        <v>10.87</v>
      </c>
      <c r="I69" s="10">
        <f t="shared" si="7"/>
        <v>23590.073999999997</v>
      </c>
      <c r="J69" s="9">
        <f t="shared" si="8"/>
        <v>141540.444</v>
      </c>
      <c r="K69" s="32">
        <v>3.32</v>
      </c>
      <c r="L69" s="32">
        <v>8.3</v>
      </c>
      <c r="M69" s="42">
        <f t="shared" si="2"/>
        <v>11.620000000000001</v>
      </c>
      <c r="N69" s="10">
        <f t="shared" si="3"/>
        <v>25217.724</v>
      </c>
      <c r="O69" s="9">
        <f t="shared" si="9"/>
        <v>151306.34399999998</v>
      </c>
      <c r="P69" s="55">
        <f t="shared" si="10"/>
        <v>292846.78799999994</v>
      </c>
      <c r="Q69" s="8"/>
      <c r="R69" s="55">
        <f t="shared" si="11"/>
        <v>292846.78799999994</v>
      </c>
      <c r="S69" s="111">
        <v>292586.34</v>
      </c>
      <c r="T69" s="3">
        <v>0</v>
      </c>
      <c r="U69" s="1">
        <v>24382.2</v>
      </c>
      <c r="V69" s="82">
        <f t="shared" si="12"/>
        <v>0</v>
      </c>
      <c r="W69" s="82">
        <f t="shared" si="13"/>
        <v>292586.4</v>
      </c>
      <c r="X69" s="3"/>
      <c r="Y69" s="6">
        <v>0</v>
      </c>
      <c r="Z69" s="6">
        <v>12652.08</v>
      </c>
      <c r="AA69" s="6"/>
      <c r="AB69" s="6">
        <v>39612.21</v>
      </c>
      <c r="AC69" s="1">
        <v>0</v>
      </c>
      <c r="AD69" s="1">
        <v>11964.15</v>
      </c>
      <c r="AE69" s="1"/>
      <c r="AF69" s="3">
        <v>24999.76</v>
      </c>
      <c r="AG69" s="1"/>
      <c r="AH69" s="1">
        <v>9835.04</v>
      </c>
      <c r="AI69" s="1">
        <v>0</v>
      </c>
      <c r="AJ69" s="1">
        <v>13666.22</v>
      </c>
      <c r="AK69" s="1">
        <v>0</v>
      </c>
      <c r="AL69" s="1">
        <v>28464.25</v>
      </c>
      <c r="AM69" s="1">
        <v>0</v>
      </c>
      <c r="AN69" s="1">
        <v>13500.93</v>
      </c>
      <c r="AO69" s="1">
        <v>0</v>
      </c>
      <c r="AP69" s="1">
        <v>13471.05</v>
      </c>
      <c r="AQ69" s="1">
        <v>0</v>
      </c>
      <c r="AR69" s="1">
        <v>22669.84</v>
      </c>
      <c r="AS69" s="1">
        <v>0</v>
      </c>
      <c r="AT69" s="1">
        <v>21264.4</v>
      </c>
      <c r="AU69" s="1">
        <v>0</v>
      </c>
      <c r="AV69" s="1">
        <v>29402.04</v>
      </c>
      <c r="AW69" s="6">
        <f t="shared" si="14"/>
        <v>0</v>
      </c>
      <c r="AX69" s="6">
        <f t="shared" si="18"/>
        <v>241501.96999999997</v>
      </c>
      <c r="AY69" s="4">
        <f t="shared" si="15"/>
        <v>241501.96999999997</v>
      </c>
      <c r="AZ69" s="1"/>
      <c r="BA69" s="1"/>
      <c r="BB69" s="1"/>
      <c r="BC69" s="1"/>
      <c r="BD69" s="3">
        <f t="shared" si="4"/>
        <v>0</v>
      </c>
      <c r="BE69" s="3">
        <f t="shared" si="5"/>
        <v>51084.43000000005</v>
      </c>
      <c r="BF69" s="13">
        <f t="shared" si="16"/>
        <v>51084.43000000005</v>
      </c>
      <c r="BG69" s="6">
        <v>50504.92</v>
      </c>
      <c r="BH69" s="6"/>
      <c r="BI69" s="1">
        <v>2306</v>
      </c>
      <c r="BJ69" s="1">
        <v>15834.37</v>
      </c>
      <c r="BK69" s="1">
        <f t="shared" si="17"/>
        <v>68645.29</v>
      </c>
      <c r="BL69" s="91"/>
      <c r="BM69" s="101">
        <f t="shared" si="6"/>
        <v>119729.72000000004</v>
      </c>
      <c r="BN69" s="104">
        <v>164064.22</v>
      </c>
    </row>
    <row r="70" spans="1:66" ht="15">
      <c r="A70" s="6">
        <v>62</v>
      </c>
      <c r="B70" s="31" t="s">
        <v>48</v>
      </c>
      <c r="C70" s="6">
        <v>1073.1</v>
      </c>
      <c r="D70" s="6">
        <v>217.6</v>
      </c>
      <c r="E70" s="35">
        <f t="shared" si="0"/>
        <v>1290.6999999999998</v>
      </c>
      <c r="F70" s="32">
        <v>3.1</v>
      </c>
      <c r="G70" s="32">
        <v>7.68</v>
      </c>
      <c r="H70" s="33">
        <f t="shared" si="1"/>
        <v>10.78</v>
      </c>
      <c r="I70" s="10">
        <f t="shared" si="7"/>
        <v>13913.745999999997</v>
      </c>
      <c r="J70" s="9">
        <f t="shared" si="8"/>
        <v>83482.47599999998</v>
      </c>
      <c r="K70" s="32">
        <v>3.32</v>
      </c>
      <c r="L70" s="32">
        <v>8.2</v>
      </c>
      <c r="M70" s="33">
        <f t="shared" si="2"/>
        <v>11.52</v>
      </c>
      <c r="N70" s="10">
        <f t="shared" si="3"/>
        <v>14868.863999999998</v>
      </c>
      <c r="O70" s="9">
        <f t="shared" si="9"/>
        <v>89213.18399999998</v>
      </c>
      <c r="P70" s="55">
        <f t="shared" si="10"/>
        <v>172695.65999999997</v>
      </c>
      <c r="Q70" s="8"/>
      <c r="R70" s="55">
        <f t="shared" si="11"/>
        <v>172695.65999999997</v>
      </c>
      <c r="S70" s="111">
        <v>172540.8</v>
      </c>
      <c r="T70" s="3">
        <v>8587.67</v>
      </c>
      <c r="U70" s="1">
        <v>5790.73</v>
      </c>
      <c r="V70" s="82">
        <f t="shared" si="12"/>
        <v>103052.04000000001</v>
      </c>
      <c r="W70" s="82">
        <f t="shared" si="13"/>
        <v>69488.76</v>
      </c>
      <c r="X70" s="3"/>
      <c r="Y70" s="6">
        <v>5284.08</v>
      </c>
      <c r="Z70" s="6">
        <v>3435.97</v>
      </c>
      <c r="AA70" s="6">
        <v>16399.37</v>
      </c>
      <c r="AB70" s="6">
        <v>2720.33</v>
      </c>
      <c r="AC70" s="1">
        <v>26829.01</v>
      </c>
      <c r="AD70" s="1">
        <v>2720.33</v>
      </c>
      <c r="AE70" s="1">
        <v>3200.94</v>
      </c>
      <c r="AF70" s="3">
        <v>2720.33</v>
      </c>
      <c r="AG70" s="1">
        <v>3200.94</v>
      </c>
      <c r="AH70" s="1">
        <v>5668.2</v>
      </c>
      <c r="AI70" s="1">
        <v>3452.15</v>
      </c>
      <c r="AJ70" s="1">
        <v>2720.33</v>
      </c>
      <c r="AK70" s="1">
        <v>3420.36</v>
      </c>
      <c r="AL70" s="1">
        <v>8482.83</v>
      </c>
      <c r="AM70" s="1">
        <v>6780.31</v>
      </c>
      <c r="AN70" s="1">
        <v>2901.03</v>
      </c>
      <c r="AO70" s="1">
        <v>7597.78</v>
      </c>
      <c r="AP70" s="1">
        <v>3795.58</v>
      </c>
      <c r="AQ70" s="1">
        <v>4282.16</v>
      </c>
      <c r="AR70" s="1">
        <v>4298</v>
      </c>
      <c r="AS70" s="1">
        <v>4950.17</v>
      </c>
      <c r="AT70" s="1">
        <v>4128.81</v>
      </c>
      <c r="AU70" s="1">
        <v>8324.74</v>
      </c>
      <c r="AV70" s="1">
        <v>7000.08</v>
      </c>
      <c r="AW70" s="6">
        <f t="shared" si="14"/>
        <v>93722.01000000001</v>
      </c>
      <c r="AX70" s="6">
        <f t="shared" si="18"/>
        <v>50591.82</v>
      </c>
      <c r="AY70" s="4">
        <f t="shared" si="15"/>
        <v>144313.83000000002</v>
      </c>
      <c r="AZ70" s="1"/>
      <c r="BA70" s="2">
        <v>21781.87</v>
      </c>
      <c r="BB70" s="1"/>
      <c r="BC70" s="1"/>
      <c r="BD70" s="3">
        <f t="shared" si="4"/>
        <v>9330.029999999999</v>
      </c>
      <c r="BE70" s="3">
        <f t="shared" si="5"/>
        <v>-2884.930000000004</v>
      </c>
      <c r="BF70" s="13">
        <f t="shared" si="16"/>
        <v>6445.099999999995</v>
      </c>
      <c r="BG70" s="6">
        <v>57598.58</v>
      </c>
      <c r="BH70" s="6"/>
      <c r="BI70" s="1"/>
      <c r="BJ70" s="1"/>
      <c r="BK70" s="1">
        <f t="shared" si="17"/>
        <v>57598.58</v>
      </c>
      <c r="BL70" s="91"/>
      <c r="BM70" s="101">
        <f t="shared" si="6"/>
        <v>64043.67999999999</v>
      </c>
      <c r="BN70" s="104">
        <v>120170.3</v>
      </c>
    </row>
    <row r="71" spans="1:66" ht="15">
      <c r="A71" s="6">
        <v>63</v>
      </c>
      <c r="B71" s="31" t="s">
        <v>49</v>
      </c>
      <c r="C71" s="6">
        <v>2567.9</v>
      </c>
      <c r="D71" s="6">
        <v>0</v>
      </c>
      <c r="E71" s="35">
        <f t="shared" si="0"/>
        <v>2567.9</v>
      </c>
      <c r="F71" s="32">
        <v>3.1</v>
      </c>
      <c r="G71" s="32">
        <v>7.98</v>
      </c>
      <c r="H71" s="33">
        <f t="shared" si="1"/>
        <v>11.08</v>
      </c>
      <c r="I71" s="10">
        <f t="shared" si="7"/>
        <v>28452.332000000002</v>
      </c>
      <c r="J71" s="9">
        <f t="shared" si="8"/>
        <v>170713.99200000003</v>
      </c>
      <c r="K71" s="32">
        <v>3.32</v>
      </c>
      <c r="L71" s="32">
        <v>8.52</v>
      </c>
      <c r="M71" s="33">
        <f t="shared" si="2"/>
        <v>11.84</v>
      </c>
      <c r="N71" s="10">
        <f t="shared" si="3"/>
        <v>30403.936</v>
      </c>
      <c r="O71" s="9">
        <f t="shared" si="9"/>
        <v>182423.616</v>
      </c>
      <c r="P71" s="55">
        <f t="shared" si="10"/>
        <v>353137.608</v>
      </c>
      <c r="Q71" s="8"/>
      <c r="R71" s="55">
        <f t="shared" si="11"/>
        <v>353137.608</v>
      </c>
      <c r="S71" s="111">
        <v>352829.46</v>
      </c>
      <c r="T71" s="3">
        <v>17970.68</v>
      </c>
      <c r="U71" s="1">
        <v>11431.78</v>
      </c>
      <c r="V71" s="82">
        <f t="shared" si="12"/>
        <v>215648.16</v>
      </c>
      <c r="W71" s="82">
        <f t="shared" si="13"/>
        <v>137181.36000000002</v>
      </c>
      <c r="X71" s="3"/>
      <c r="Y71" s="6">
        <v>21473.5</v>
      </c>
      <c r="Z71" s="6">
        <v>6790.39</v>
      </c>
      <c r="AA71" s="6">
        <v>10829.27</v>
      </c>
      <c r="AB71" s="6">
        <v>7700.87</v>
      </c>
      <c r="AC71" s="1">
        <v>38674.41</v>
      </c>
      <c r="AD71" s="1">
        <v>10375.1</v>
      </c>
      <c r="AE71" s="1">
        <v>7549.35</v>
      </c>
      <c r="AF71" s="3">
        <v>5236.41</v>
      </c>
      <c r="AG71" s="1">
        <v>6368.39</v>
      </c>
      <c r="AH71" s="1">
        <v>6248.54</v>
      </c>
      <c r="AI71" s="1">
        <v>9324.32</v>
      </c>
      <c r="AJ71" s="1">
        <v>5236.41</v>
      </c>
      <c r="AK71" s="1">
        <v>23306.83</v>
      </c>
      <c r="AL71" s="1">
        <v>6436.76</v>
      </c>
      <c r="AM71" s="1">
        <v>21821.42</v>
      </c>
      <c r="AN71" s="1">
        <v>9108.57</v>
      </c>
      <c r="AO71" s="1">
        <v>9467.7</v>
      </c>
      <c r="AP71" s="1">
        <v>6932.51</v>
      </c>
      <c r="AQ71" s="1">
        <v>11721.18</v>
      </c>
      <c r="AR71" s="1">
        <v>11238.38</v>
      </c>
      <c r="AS71" s="1">
        <v>13217.2</v>
      </c>
      <c r="AT71" s="1">
        <v>10743.97</v>
      </c>
      <c r="AU71" s="1">
        <v>21870.31</v>
      </c>
      <c r="AV71" s="1">
        <v>6268.6</v>
      </c>
      <c r="AW71" s="6">
        <f t="shared" si="14"/>
        <v>195623.88000000003</v>
      </c>
      <c r="AX71" s="6">
        <f t="shared" si="18"/>
        <v>92316.51000000001</v>
      </c>
      <c r="AY71" s="4">
        <f t="shared" si="15"/>
        <v>287940.39</v>
      </c>
      <c r="AZ71" s="1"/>
      <c r="BA71" s="1"/>
      <c r="BB71" s="1"/>
      <c r="BC71" s="1"/>
      <c r="BD71" s="3">
        <f t="shared" si="4"/>
        <v>20024.27999999997</v>
      </c>
      <c r="BE71" s="3">
        <f t="shared" si="5"/>
        <v>44864.850000000006</v>
      </c>
      <c r="BF71" s="13">
        <f t="shared" si="16"/>
        <v>64889.129999999976</v>
      </c>
      <c r="BG71" s="6">
        <v>76295.97</v>
      </c>
      <c r="BH71" s="6"/>
      <c r="BI71" s="1"/>
      <c r="BJ71" s="1">
        <v>28313.04</v>
      </c>
      <c r="BK71" s="1">
        <f t="shared" si="17"/>
        <v>104609.01000000001</v>
      </c>
      <c r="BL71" s="91"/>
      <c r="BM71" s="101">
        <f t="shared" si="6"/>
        <v>169498.13999999998</v>
      </c>
      <c r="BN71" s="104">
        <v>150203.14</v>
      </c>
    </row>
    <row r="72" spans="1:66" ht="15">
      <c r="A72" s="6">
        <v>64</v>
      </c>
      <c r="B72" s="31" t="s">
        <v>50</v>
      </c>
      <c r="C72" s="6">
        <v>4519.7</v>
      </c>
      <c r="D72" s="6">
        <v>300.7</v>
      </c>
      <c r="E72" s="35">
        <f aca="true" t="shared" si="20" ref="E72:E124">C72+D72</f>
        <v>4820.4</v>
      </c>
      <c r="F72" s="32">
        <v>3.1</v>
      </c>
      <c r="G72" s="32">
        <v>7.98</v>
      </c>
      <c r="H72" s="33">
        <f aca="true" t="shared" si="21" ref="H72:H124">F72+G72</f>
        <v>11.08</v>
      </c>
      <c r="I72" s="10">
        <f aca="true" t="shared" si="22" ref="I72:I124">H72*E72</f>
        <v>53410.032</v>
      </c>
      <c r="J72" s="9">
        <f t="shared" si="8"/>
        <v>320460.192</v>
      </c>
      <c r="K72" s="32">
        <v>3.32</v>
      </c>
      <c r="L72" s="32">
        <v>8.52</v>
      </c>
      <c r="M72" s="33">
        <f aca="true" t="shared" si="23" ref="M72:M124">K72+L72</f>
        <v>11.84</v>
      </c>
      <c r="N72" s="10">
        <f t="shared" si="3"/>
        <v>57073.53599999999</v>
      </c>
      <c r="O72" s="9">
        <f t="shared" si="9"/>
        <v>342441.21599999996</v>
      </c>
      <c r="P72" s="55">
        <f t="shared" si="10"/>
        <v>662901.4079999999</v>
      </c>
      <c r="Q72" s="8"/>
      <c r="R72" s="55">
        <f t="shared" si="11"/>
        <v>662901.4079999999</v>
      </c>
      <c r="S72" s="111">
        <v>662322.9</v>
      </c>
      <c r="T72" s="3">
        <v>33734.12</v>
      </c>
      <c r="U72" s="1">
        <v>21459.46</v>
      </c>
      <c r="V72" s="82">
        <f t="shared" si="12"/>
        <v>404809.44000000006</v>
      </c>
      <c r="W72" s="82">
        <f t="shared" si="13"/>
        <v>257513.52</v>
      </c>
      <c r="X72" s="3"/>
      <c r="Y72" s="6">
        <v>27644.25</v>
      </c>
      <c r="Z72" s="6">
        <v>10567.13</v>
      </c>
      <c r="AA72" s="6">
        <v>25181.38</v>
      </c>
      <c r="AB72" s="6">
        <v>10256.01</v>
      </c>
      <c r="AC72" s="1">
        <v>88099.64</v>
      </c>
      <c r="AD72" s="1">
        <v>9851.49</v>
      </c>
      <c r="AE72" s="1">
        <v>17928.07</v>
      </c>
      <c r="AF72" s="3">
        <v>11819.36</v>
      </c>
      <c r="AG72" s="1">
        <v>14332.64</v>
      </c>
      <c r="AH72" s="1">
        <v>15286.77</v>
      </c>
      <c r="AI72" s="1">
        <v>12457.01</v>
      </c>
      <c r="AJ72" s="1">
        <v>10692.33</v>
      </c>
      <c r="AK72" s="1">
        <v>14759.6</v>
      </c>
      <c r="AL72" s="1">
        <v>10946.76</v>
      </c>
      <c r="AM72" s="1">
        <v>16228.36</v>
      </c>
      <c r="AN72" s="1">
        <v>14461.75</v>
      </c>
      <c r="AO72" s="1">
        <v>14066.7</v>
      </c>
      <c r="AP72" s="1">
        <v>10828.03</v>
      </c>
      <c r="AQ72" s="1">
        <v>14407.36</v>
      </c>
      <c r="AR72" s="1">
        <v>12844.11</v>
      </c>
      <c r="AS72" s="1">
        <v>23822.88</v>
      </c>
      <c r="AT72" s="1">
        <v>29949.15</v>
      </c>
      <c r="AU72" s="1">
        <v>14803.48</v>
      </c>
      <c r="AV72" s="1">
        <v>14213.66</v>
      </c>
      <c r="AW72" s="6">
        <f t="shared" si="14"/>
        <v>283731.37000000005</v>
      </c>
      <c r="AX72" s="6">
        <f t="shared" si="18"/>
        <v>161716.55</v>
      </c>
      <c r="AY72" s="4">
        <f t="shared" si="15"/>
        <v>445447.92000000004</v>
      </c>
      <c r="AZ72" s="1"/>
      <c r="BA72" s="1"/>
      <c r="BB72" s="1"/>
      <c r="BC72" s="1"/>
      <c r="BD72" s="3">
        <f t="shared" si="4"/>
        <v>121078.07</v>
      </c>
      <c r="BE72" s="3">
        <f t="shared" si="5"/>
        <v>95796.97</v>
      </c>
      <c r="BF72" s="13">
        <f t="shared" si="16"/>
        <v>216875.04</v>
      </c>
      <c r="BG72" s="6">
        <v>133485.19</v>
      </c>
      <c r="BH72" s="6"/>
      <c r="BI72" s="1"/>
      <c r="BJ72" s="1">
        <v>34998.38</v>
      </c>
      <c r="BK72" s="1">
        <f t="shared" si="17"/>
        <v>168483.57</v>
      </c>
      <c r="BL72" s="91"/>
      <c r="BM72" s="101">
        <f t="shared" si="6"/>
        <v>385358.61</v>
      </c>
      <c r="BN72" s="104">
        <v>338637.16</v>
      </c>
    </row>
    <row r="73" spans="1:66" ht="15">
      <c r="A73" s="6">
        <v>65</v>
      </c>
      <c r="B73" s="31" t="s">
        <v>51</v>
      </c>
      <c r="C73" s="6">
        <v>802.6</v>
      </c>
      <c r="D73" s="6">
        <v>0</v>
      </c>
      <c r="E73" s="35">
        <f t="shared" si="20"/>
        <v>802.6</v>
      </c>
      <c r="F73" s="32">
        <v>3.1</v>
      </c>
      <c r="G73" s="32">
        <v>5.11</v>
      </c>
      <c r="H73" s="33">
        <f t="shared" si="21"/>
        <v>8.21</v>
      </c>
      <c r="I73" s="10">
        <f t="shared" si="22"/>
        <v>6589.3460000000005</v>
      </c>
      <c r="J73" s="9">
        <f aca="true" t="shared" si="24" ref="J73:J125">I73*6</f>
        <v>39536.076</v>
      </c>
      <c r="K73" s="32">
        <v>3.32</v>
      </c>
      <c r="L73" s="32">
        <v>5.46</v>
      </c>
      <c r="M73" s="33">
        <f t="shared" si="23"/>
        <v>8.78</v>
      </c>
      <c r="N73" s="10">
        <f aca="true" t="shared" si="25" ref="N73:N124">E73*M73</f>
        <v>7046.8279999999995</v>
      </c>
      <c r="O73" s="9">
        <f aca="true" t="shared" si="26" ref="O73:O125">N73*6</f>
        <v>42280.96799999999</v>
      </c>
      <c r="P73" s="55">
        <f aca="true" t="shared" si="27" ref="P73:P124">J73+O73</f>
        <v>81817.044</v>
      </c>
      <c r="Q73" s="8">
        <v>8399.11</v>
      </c>
      <c r="R73" s="55">
        <f t="shared" si="11"/>
        <v>73417.934</v>
      </c>
      <c r="S73" s="111">
        <v>73321.67</v>
      </c>
      <c r="T73" s="3">
        <v>2935.81</v>
      </c>
      <c r="U73" s="1">
        <v>3174.33</v>
      </c>
      <c r="V73" s="82">
        <f t="shared" si="12"/>
        <v>35229.72</v>
      </c>
      <c r="W73" s="82">
        <f t="shared" si="13"/>
        <v>38091.96</v>
      </c>
      <c r="X73" s="3"/>
      <c r="Y73" s="6">
        <v>0</v>
      </c>
      <c r="Z73" s="6">
        <v>1758.77</v>
      </c>
      <c r="AA73" s="6">
        <v>1864.39</v>
      </c>
      <c r="AB73" s="6">
        <v>1758.77</v>
      </c>
      <c r="AC73" s="1">
        <v>1363.48</v>
      </c>
      <c r="AD73" s="1">
        <v>1758.77</v>
      </c>
      <c r="AE73" s="1">
        <v>7170.28</v>
      </c>
      <c r="AF73" s="3">
        <v>7595.94</v>
      </c>
      <c r="AG73" s="1">
        <v>0</v>
      </c>
      <c r="AH73" s="1">
        <v>3704.49</v>
      </c>
      <c r="AI73" s="1">
        <v>251.21</v>
      </c>
      <c r="AJ73" s="1">
        <v>32393.77</v>
      </c>
      <c r="AK73" s="1">
        <v>0</v>
      </c>
      <c r="AL73" s="1">
        <v>1871.14</v>
      </c>
      <c r="AM73" s="1">
        <v>0</v>
      </c>
      <c r="AN73" s="1">
        <v>1871.14</v>
      </c>
      <c r="AO73" s="1">
        <v>0</v>
      </c>
      <c r="AP73" s="1">
        <v>1871.14</v>
      </c>
      <c r="AQ73" s="1">
        <v>0</v>
      </c>
      <c r="AR73" s="1">
        <v>2289.82</v>
      </c>
      <c r="AS73" s="1">
        <v>0</v>
      </c>
      <c r="AT73" s="1">
        <v>1871.14</v>
      </c>
      <c r="AU73" s="1">
        <v>6505.3</v>
      </c>
      <c r="AV73" s="1">
        <v>1871.14</v>
      </c>
      <c r="AW73" s="6">
        <f t="shared" si="14"/>
        <v>17154.66</v>
      </c>
      <c r="AX73" s="6">
        <f t="shared" si="18"/>
        <v>60616.02999999999</v>
      </c>
      <c r="AY73" s="4">
        <f t="shared" si="15"/>
        <v>77770.68999999999</v>
      </c>
      <c r="AZ73" s="1"/>
      <c r="BA73" s="1"/>
      <c r="BB73" s="1"/>
      <c r="BC73" s="1"/>
      <c r="BD73" s="3">
        <f aca="true" t="shared" si="28" ref="BD73:BD124">V73-AW73-AZ73-BB73</f>
        <v>18075.06</v>
      </c>
      <c r="BE73" s="3">
        <f aca="true" t="shared" si="29" ref="BE73:BE124">W73-AX73-BA73-BC73</f>
        <v>-22524.069999999992</v>
      </c>
      <c r="BF73" s="94">
        <f t="shared" si="16"/>
        <v>-4449.009999999991</v>
      </c>
      <c r="BG73" s="6">
        <v>978.04</v>
      </c>
      <c r="BH73" s="6"/>
      <c r="BI73" s="1">
        <v>4128</v>
      </c>
      <c r="BJ73" s="1"/>
      <c r="BK73" s="6">
        <f t="shared" si="17"/>
        <v>5106.04</v>
      </c>
      <c r="BL73" s="13">
        <v>0</v>
      </c>
      <c r="BM73" s="101">
        <f t="shared" si="6"/>
        <v>657.0300000000088</v>
      </c>
      <c r="BN73" s="104">
        <v>37641.17</v>
      </c>
    </row>
    <row r="74" spans="1:66" ht="15">
      <c r="A74" s="6">
        <v>66</v>
      </c>
      <c r="B74" s="31" t="s">
        <v>52</v>
      </c>
      <c r="C74" s="6">
        <v>291.8</v>
      </c>
      <c r="D74" s="6">
        <v>0</v>
      </c>
      <c r="E74" s="35">
        <f t="shared" si="20"/>
        <v>291.8</v>
      </c>
      <c r="F74" s="32">
        <v>3.1</v>
      </c>
      <c r="G74" s="32">
        <v>6.38</v>
      </c>
      <c r="H74" s="33">
        <f t="shared" si="21"/>
        <v>9.48</v>
      </c>
      <c r="I74" s="10">
        <f t="shared" si="22"/>
        <v>2766.264</v>
      </c>
      <c r="J74" s="9">
        <f t="shared" si="24"/>
        <v>16597.584000000003</v>
      </c>
      <c r="K74" s="32">
        <v>3.32</v>
      </c>
      <c r="L74" s="32">
        <v>6.82</v>
      </c>
      <c r="M74" s="33">
        <f t="shared" si="23"/>
        <v>10.14</v>
      </c>
      <c r="N74" s="10">
        <f t="shared" si="25"/>
        <v>2958.8520000000003</v>
      </c>
      <c r="O74" s="9">
        <f t="shared" si="26"/>
        <v>17753.112</v>
      </c>
      <c r="P74" s="55">
        <f t="shared" si="27"/>
        <v>34350.696</v>
      </c>
      <c r="Q74" s="8"/>
      <c r="R74" s="55">
        <f aca="true" t="shared" si="30" ref="R74:R124">P74-Q74</f>
        <v>34350.696</v>
      </c>
      <c r="S74" s="111">
        <v>34315.68</v>
      </c>
      <c r="T74" s="3">
        <v>1907.15</v>
      </c>
      <c r="U74" s="1">
        <v>952.49</v>
      </c>
      <c r="V74" s="82">
        <f aca="true" t="shared" si="31" ref="V74:V125">T74*12</f>
        <v>22885.800000000003</v>
      </c>
      <c r="W74" s="82">
        <f aca="true" t="shared" si="32" ref="W74:W124">U74*12</f>
        <v>11429.880000000001</v>
      </c>
      <c r="X74" s="3"/>
      <c r="Y74" s="6">
        <v>723.66</v>
      </c>
      <c r="Z74" s="6">
        <v>574.85</v>
      </c>
      <c r="AA74" s="6">
        <v>723.66</v>
      </c>
      <c r="AB74" s="6">
        <v>574.85</v>
      </c>
      <c r="AC74" s="1">
        <v>723.66</v>
      </c>
      <c r="AD74" s="1">
        <v>574.85</v>
      </c>
      <c r="AE74" s="1">
        <v>723.66</v>
      </c>
      <c r="AF74" s="3">
        <v>574.85</v>
      </c>
      <c r="AG74" s="1">
        <v>723.66</v>
      </c>
      <c r="AH74" s="1">
        <v>574.85</v>
      </c>
      <c r="AI74" s="1">
        <v>933</v>
      </c>
      <c r="AJ74" s="1">
        <v>574.85</v>
      </c>
      <c r="AK74" s="1">
        <v>773.27</v>
      </c>
      <c r="AL74" s="1">
        <v>615.7</v>
      </c>
      <c r="AM74" s="1">
        <v>773.27</v>
      </c>
      <c r="AN74" s="1">
        <v>615.7</v>
      </c>
      <c r="AO74" s="1">
        <v>773.27</v>
      </c>
      <c r="AP74" s="1">
        <v>615.7</v>
      </c>
      <c r="AQ74" s="1">
        <v>773.27</v>
      </c>
      <c r="AR74" s="1">
        <v>1034.38</v>
      </c>
      <c r="AS74" s="1">
        <v>773.27</v>
      </c>
      <c r="AT74" s="1">
        <v>615.7</v>
      </c>
      <c r="AU74" s="1">
        <v>773.27</v>
      </c>
      <c r="AV74" s="1">
        <v>615.7</v>
      </c>
      <c r="AW74" s="6">
        <f aca="true" t="shared" si="33" ref="AW74:AW124">Y74+AA74+AC74+AE74+AG74+AI74+AK74+AM74+AO74+AQ74+AS74+AU74</f>
        <v>9190.920000000002</v>
      </c>
      <c r="AX74" s="6">
        <f aca="true" t="shared" si="34" ref="AX74:AX124">Z74+AB74+AD74+AF74+AH74+AJ74+AL74+AN74+AP74+AR74+AT74+AV74</f>
        <v>7561.98</v>
      </c>
      <c r="AY74" s="4">
        <f aca="true" t="shared" si="35" ref="AY74:AY124">AW74+AX74</f>
        <v>16752.9</v>
      </c>
      <c r="AZ74" s="1"/>
      <c r="BA74" s="1"/>
      <c r="BB74" s="1"/>
      <c r="BC74" s="1"/>
      <c r="BD74" s="3">
        <f t="shared" si="28"/>
        <v>13694.880000000001</v>
      </c>
      <c r="BE74" s="3">
        <f t="shared" si="29"/>
        <v>3867.9000000000015</v>
      </c>
      <c r="BF74" s="13">
        <f aca="true" t="shared" si="36" ref="BF74:BF124">BD74+BE74</f>
        <v>17562.780000000002</v>
      </c>
      <c r="BG74" s="6">
        <v>11823.32</v>
      </c>
      <c r="BH74" s="6"/>
      <c r="BI74" s="1"/>
      <c r="BJ74" s="1"/>
      <c r="BK74" s="1">
        <f t="shared" si="17"/>
        <v>11823.32</v>
      </c>
      <c r="BL74" s="91"/>
      <c r="BM74" s="101">
        <f t="shared" si="6"/>
        <v>29386.100000000002</v>
      </c>
      <c r="BN74" s="104">
        <v>127284.99</v>
      </c>
    </row>
    <row r="75" spans="1:66" ht="15">
      <c r="A75" s="6">
        <v>67</v>
      </c>
      <c r="B75" s="40" t="s">
        <v>53</v>
      </c>
      <c r="C75" s="6">
        <v>459.4</v>
      </c>
      <c r="D75" s="6">
        <v>0</v>
      </c>
      <c r="E75" s="35">
        <f t="shared" si="20"/>
        <v>459.4</v>
      </c>
      <c r="F75" s="41">
        <v>3.1</v>
      </c>
      <c r="G75" s="41">
        <v>2.64</v>
      </c>
      <c r="H75" s="42">
        <f t="shared" si="21"/>
        <v>5.74</v>
      </c>
      <c r="I75" s="10">
        <f t="shared" si="22"/>
        <v>2636.956</v>
      </c>
      <c r="J75" s="9">
        <f t="shared" si="24"/>
        <v>15821.736</v>
      </c>
      <c r="K75" s="32">
        <v>3.32</v>
      </c>
      <c r="L75" s="32">
        <v>2.82</v>
      </c>
      <c r="M75" s="42">
        <f t="shared" si="23"/>
        <v>6.14</v>
      </c>
      <c r="N75" s="10">
        <f t="shared" si="25"/>
        <v>2820.716</v>
      </c>
      <c r="O75" s="9">
        <f t="shared" si="26"/>
        <v>16924.296</v>
      </c>
      <c r="P75" s="55">
        <f t="shared" si="27"/>
        <v>32746.032</v>
      </c>
      <c r="Q75" s="8"/>
      <c r="R75" s="55">
        <f t="shared" si="30"/>
        <v>32746.032</v>
      </c>
      <c r="S75" s="111">
        <v>32718.48</v>
      </c>
      <c r="T75" s="3">
        <v>0</v>
      </c>
      <c r="U75" s="1">
        <v>2726.54</v>
      </c>
      <c r="V75" s="82">
        <f t="shared" si="31"/>
        <v>0</v>
      </c>
      <c r="W75" s="82">
        <f t="shared" si="32"/>
        <v>32718.48</v>
      </c>
      <c r="X75" s="3"/>
      <c r="Y75" s="6">
        <v>0</v>
      </c>
      <c r="Z75" s="6">
        <v>1082.67</v>
      </c>
      <c r="AA75" s="6"/>
      <c r="AB75" s="6">
        <v>1082.67</v>
      </c>
      <c r="AC75" s="1">
        <v>0</v>
      </c>
      <c r="AD75" s="1">
        <v>1082.67</v>
      </c>
      <c r="AE75" s="1"/>
      <c r="AF75" s="3">
        <v>1395.69</v>
      </c>
      <c r="AG75" s="1"/>
      <c r="AH75" s="1">
        <v>5922.15</v>
      </c>
      <c r="AI75" s="1">
        <v>0</v>
      </c>
      <c r="AJ75" s="1">
        <v>1292.01</v>
      </c>
      <c r="AK75" s="1">
        <v>0</v>
      </c>
      <c r="AL75" s="1">
        <v>8093.15</v>
      </c>
      <c r="AM75" s="1">
        <v>0</v>
      </c>
      <c r="AN75" s="1">
        <v>1146.98</v>
      </c>
      <c r="AO75" s="1">
        <v>0</v>
      </c>
      <c r="AP75" s="1">
        <v>3433.65</v>
      </c>
      <c r="AQ75" s="1">
        <v>0</v>
      </c>
      <c r="AR75" s="1">
        <v>2185.33</v>
      </c>
      <c r="AS75" s="1">
        <v>0</v>
      </c>
      <c r="AT75" s="1">
        <v>1146.98</v>
      </c>
      <c r="AU75" s="1">
        <v>0</v>
      </c>
      <c r="AV75" s="1">
        <v>1659.12</v>
      </c>
      <c r="AW75" s="6">
        <f t="shared" si="33"/>
        <v>0</v>
      </c>
      <c r="AX75" s="6">
        <f t="shared" si="34"/>
        <v>29523.07</v>
      </c>
      <c r="AY75" s="4">
        <f t="shared" si="35"/>
        <v>29523.07</v>
      </c>
      <c r="AZ75" s="1"/>
      <c r="BA75" s="1"/>
      <c r="BB75" s="1"/>
      <c r="BC75" s="1"/>
      <c r="BD75" s="3">
        <f t="shared" si="28"/>
        <v>0</v>
      </c>
      <c r="BE75" s="3">
        <f t="shared" si="29"/>
        <v>3195.41</v>
      </c>
      <c r="BF75" s="13">
        <f t="shared" si="36"/>
        <v>3195.41</v>
      </c>
      <c r="BG75" s="6">
        <v>15368.28</v>
      </c>
      <c r="BH75" s="6"/>
      <c r="BI75" s="1"/>
      <c r="BJ75" s="1"/>
      <c r="BK75" s="1">
        <f t="shared" si="17"/>
        <v>15368.28</v>
      </c>
      <c r="BL75" s="91"/>
      <c r="BM75" s="101">
        <f t="shared" si="6"/>
        <v>18563.690000000002</v>
      </c>
      <c r="BN75" s="104">
        <v>24286.8</v>
      </c>
    </row>
    <row r="76" spans="1:66" ht="15">
      <c r="A76" s="6">
        <v>68</v>
      </c>
      <c r="B76" s="47" t="s">
        <v>303</v>
      </c>
      <c r="C76" s="6">
        <v>370.3</v>
      </c>
      <c r="D76" s="6">
        <v>0</v>
      </c>
      <c r="E76" s="35">
        <f t="shared" si="20"/>
        <v>370.3</v>
      </c>
      <c r="F76" s="50">
        <v>3.1</v>
      </c>
      <c r="G76" s="50">
        <v>7.41</v>
      </c>
      <c r="H76" s="51">
        <f t="shared" si="21"/>
        <v>10.51</v>
      </c>
      <c r="I76" s="10">
        <f t="shared" si="22"/>
        <v>3891.853</v>
      </c>
      <c r="J76" s="9">
        <f t="shared" si="24"/>
        <v>23351.118000000002</v>
      </c>
      <c r="K76" s="32">
        <v>3.32</v>
      </c>
      <c r="L76" s="32">
        <v>7.92</v>
      </c>
      <c r="M76" s="51">
        <f t="shared" si="23"/>
        <v>11.24</v>
      </c>
      <c r="N76" s="10">
        <f t="shared" si="25"/>
        <v>4162.1720000000005</v>
      </c>
      <c r="O76" s="9">
        <f t="shared" si="26"/>
        <v>24973.032000000003</v>
      </c>
      <c r="P76" s="55">
        <f t="shared" si="27"/>
        <v>48324.15000000001</v>
      </c>
      <c r="Q76" s="8"/>
      <c r="R76" s="55">
        <f t="shared" si="30"/>
        <v>48324.15000000001</v>
      </c>
      <c r="S76" s="111">
        <v>48279.66</v>
      </c>
      <c r="T76" s="3">
        <v>2433.09</v>
      </c>
      <c r="U76" s="1">
        <v>1590.22</v>
      </c>
      <c r="V76" s="82">
        <f t="shared" si="31"/>
        <v>29197.08</v>
      </c>
      <c r="W76" s="82">
        <f t="shared" si="32"/>
        <v>19082.64</v>
      </c>
      <c r="X76" s="3"/>
      <c r="Y76" s="6">
        <v>1749.93</v>
      </c>
      <c r="Z76" s="6">
        <v>1132.56</v>
      </c>
      <c r="AA76" s="6">
        <v>840.45</v>
      </c>
      <c r="AB76" s="6">
        <v>729.49</v>
      </c>
      <c r="AC76" s="1">
        <v>3113.48</v>
      </c>
      <c r="AD76" s="1">
        <v>729.49</v>
      </c>
      <c r="AE76" s="1">
        <v>0</v>
      </c>
      <c r="AF76" s="3">
        <v>729.49</v>
      </c>
      <c r="AG76" s="1">
        <v>0</v>
      </c>
      <c r="AH76" s="1">
        <v>729.49</v>
      </c>
      <c r="AI76" s="1">
        <v>1501.98</v>
      </c>
      <c r="AJ76" s="1">
        <v>729.49</v>
      </c>
      <c r="AK76" s="1">
        <v>27.6</v>
      </c>
      <c r="AL76" s="1">
        <v>781.33</v>
      </c>
      <c r="AM76" s="1">
        <v>0</v>
      </c>
      <c r="AN76" s="1">
        <v>781.33</v>
      </c>
      <c r="AO76" s="1">
        <v>0</v>
      </c>
      <c r="AP76" s="1">
        <v>781.33</v>
      </c>
      <c r="AQ76" s="1">
        <v>0</v>
      </c>
      <c r="AR76" s="1">
        <v>1200.01</v>
      </c>
      <c r="AS76" s="1">
        <v>0</v>
      </c>
      <c r="AT76" s="1">
        <v>781.33</v>
      </c>
      <c r="AU76" s="1">
        <v>3466.89</v>
      </c>
      <c r="AV76" s="1">
        <v>5942.64</v>
      </c>
      <c r="AW76" s="6">
        <f t="shared" si="33"/>
        <v>10700.33</v>
      </c>
      <c r="AX76" s="6">
        <f t="shared" si="34"/>
        <v>15047.98</v>
      </c>
      <c r="AY76" s="4">
        <f t="shared" si="35"/>
        <v>25748.309999999998</v>
      </c>
      <c r="AZ76" s="1"/>
      <c r="BA76" s="1"/>
      <c r="BB76" s="1"/>
      <c r="BC76" s="1"/>
      <c r="BD76" s="3">
        <f t="shared" si="28"/>
        <v>18496.75</v>
      </c>
      <c r="BE76" s="3">
        <f t="shared" si="29"/>
        <v>4034.66</v>
      </c>
      <c r="BF76" s="13">
        <f t="shared" si="36"/>
        <v>22531.41</v>
      </c>
      <c r="BG76" s="6">
        <v>2715.97</v>
      </c>
      <c r="BH76" s="6"/>
      <c r="BI76" s="1"/>
      <c r="BJ76" s="1"/>
      <c r="BK76" s="1">
        <f t="shared" si="17"/>
        <v>2715.97</v>
      </c>
      <c r="BL76" s="91"/>
      <c r="BM76" s="101">
        <f aca="true" t="shared" si="37" ref="BM76:BM139">BF76+BK76</f>
        <v>25247.38</v>
      </c>
      <c r="BN76" s="104">
        <v>59999.58</v>
      </c>
    </row>
    <row r="77" spans="1:66" ht="15">
      <c r="A77" s="6">
        <v>69</v>
      </c>
      <c r="B77" s="47" t="s">
        <v>304</v>
      </c>
      <c r="C77" s="6">
        <v>574.7</v>
      </c>
      <c r="D77" s="6">
        <v>0</v>
      </c>
      <c r="E77" s="35">
        <f t="shared" si="20"/>
        <v>574.7</v>
      </c>
      <c r="F77" s="50">
        <v>3.1</v>
      </c>
      <c r="G77" s="50">
        <v>6.53</v>
      </c>
      <c r="H77" s="51">
        <f t="shared" si="21"/>
        <v>9.63</v>
      </c>
      <c r="I77" s="10">
        <f t="shared" si="22"/>
        <v>5534.361000000001</v>
      </c>
      <c r="J77" s="9">
        <f t="shared" si="24"/>
        <v>33206.166000000005</v>
      </c>
      <c r="K77" s="32">
        <v>3.32</v>
      </c>
      <c r="L77" s="32">
        <v>6.98</v>
      </c>
      <c r="M77" s="51">
        <f t="shared" si="23"/>
        <v>10.3</v>
      </c>
      <c r="N77" s="10">
        <f t="shared" si="25"/>
        <v>5919.410000000001</v>
      </c>
      <c r="O77" s="9">
        <f t="shared" si="26"/>
        <v>35516.46000000001</v>
      </c>
      <c r="P77" s="55">
        <f t="shared" si="27"/>
        <v>68722.62600000002</v>
      </c>
      <c r="Q77" s="8"/>
      <c r="R77" s="55">
        <f t="shared" si="30"/>
        <v>68722.62600000002</v>
      </c>
      <c r="S77" s="111">
        <v>68653.68</v>
      </c>
      <c r="T77" s="3">
        <v>3739.11</v>
      </c>
      <c r="U77" s="1">
        <v>1982.03</v>
      </c>
      <c r="V77" s="82">
        <f t="shared" si="31"/>
        <v>44869.32</v>
      </c>
      <c r="W77" s="82">
        <f t="shared" si="32"/>
        <v>23784.36</v>
      </c>
      <c r="X77" s="3"/>
      <c r="Y77" s="6">
        <v>1749.93</v>
      </c>
      <c r="Z77" s="6">
        <v>1132.16</v>
      </c>
      <c r="AA77" s="6">
        <v>840.45</v>
      </c>
      <c r="AB77" s="6">
        <v>1132.16</v>
      </c>
      <c r="AC77" s="1">
        <v>4113.48</v>
      </c>
      <c r="AD77" s="1">
        <v>1132.16</v>
      </c>
      <c r="AE77" s="1">
        <v>0</v>
      </c>
      <c r="AF77" s="3">
        <v>1132.16</v>
      </c>
      <c r="AG77" s="1">
        <v>1495.32</v>
      </c>
      <c r="AH77" s="1">
        <v>1132.16</v>
      </c>
      <c r="AI77" s="1">
        <v>778.18</v>
      </c>
      <c r="AJ77" s="1">
        <v>1132.16</v>
      </c>
      <c r="AK77" s="1">
        <v>27.6</v>
      </c>
      <c r="AL77" s="1">
        <v>1380.79</v>
      </c>
      <c r="AM77" s="1">
        <v>0</v>
      </c>
      <c r="AN77" s="1">
        <v>1212.62</v>
      </c>
      <c r="AO77" s="1">
        <v>0</v>
      </c>
      <c r="AP77" s="1">
        <v>1212.62</v>
      </c>
      <c r="AQ77" s="1">
        <v>0</v>
      </c>
      <c r="AR77" s="1">
        <v>1631.3</v>
      </c>
      <c r="AS77" s="1">
        <v>0</v>
      </c>
      <c r="AT77" s="1">
        <v>1212.62</v>
      </c>
      <c r="AU77" s="1">
        <v>2580.65</v>
      </c>
      <c r="AV77" s="1">
        <v>1212.62</v>
      </c>
      <c r="AW77" s="6">
        <f t="shared" si="33"/>
        <v>11585.61</v>
      </c>
      <c r="AX77" s="6">
        <f t="shared" si="34"/>
        <v>14655.529999999995</v>
      </c>
      <c r="AY77" s="4">
        <f t="shared" si="35"/>
        <v>26241.139999999996</v>
      </c>
      <c r="AZ77" s="1"/>
      <c r="BA77" s="1"/>
      <c r="BB77" s="1"/>
      <c r="BC77" s="1"/>
      <c r="BD77" s="3">
        <f t="shared" si="28"/>
        <v>33283.71</v>
      </c>
      <c r="BE77" s="3">
        <f t="shared" si="29"/>
        <v>9128.830000000005</v>
      </c>
      <c r="BF77" s="13">
        <f t="shared" si="36"/>
        <v>42412.54000000001</v>
      </c>
      <c r="BG77" s="6">
        <v>4483.19</v>
      </c>
      <c r="BH77" s="6"/>
      <c r="BI77" s="1"/>
      <c r="BJ77" s="1"/>
      <c r="BK77" s="1">
        <f aca="true" t="shared" si="38" ref="BK77:BK140">BG77+BH77+BI77+BJ77</f>
        <v>4483.19</v>
      </c>
      <c r="BL77" s="91"/>
      <c r="BM77" s="101">
        <f t="shared" si="37"/>
        <v>46895.73000000001</v>
      </c>
      <c r="BN77" s="104">
        <v>167556.91</v>
      </c>
    </row>
    <row r="78" spans="1:66" ht="15">
      <c r="A78" s="6">
        <v>70</v>
      </c>
      <c r="B78" s="31" t="s">
        <v>54</v>
      </c>
      <c r="C78" s="6">
        <v>2974.9</v>
      </c>
      <c r="D78" s="6">
        <v>0</v>
      </c>
      <c r="E78" s="35">
        <f t="shared" si="20"/>
        <v>2974.9</v>
      </c>
      <c r="F78" s="32">
        <v>3.1</v>
      </c>
      <c r="G78" s="32">
        <v>8.4</v>
      </c>
      <c r="H78" s="33">
        <f t="shared" si="21"/>
        <v>11.5</v>
      </c>
      <c r="I78" s="10">
        <f t="shared" si="22"/>
        <v>34211.35</v>
      </c>
      <c r="J78" s="9">
        <f t="shared" si="24"/>
        <v>205268.09999999998</v>
      </c>
      <c r="K78" s="32">
        <v>3.32</v>
      </c>
      <c r="L78" s="32">
        <v>8.97</v>
      </c>
      <c r="M78" s="33">
        <f t="shared" si="23"/>
        <v>12.290000000000001</v>
      </c>
      <c r="N78" s="10">
        <f t="shared" si="25"/>
        <v>36561.521</v>
      </c>
      <c r="O78" s="9">
        <f t="shared" si="26"/>
        <v>219369.126</v>
      </c>
      <c r="P78" s="55">
        <f t="shared" si="27"/>
        <v>424637.22599999997</v>
      </c>
      <c r="Q78" s="8">
        <v>53523.59</v>
      </c>
      <c r="R78" s="55">
        <f t="shared" si="30"/>
        <v>371113.63599999994</v>
      </c>
      <c r="S78" s="111">
        <v>370756.63</v>
      </c>
      <c r="T78" s="3">
        <v>17966.14</v>
      </c>
      <c r="U78" s="1">
        <v>12930.25</v>
      </c>
      <c r="V78" s="82">
        <f t="shared" si="31"/>
        <v>215593.68</v>
      </c>
      <c r="W78" s="82">
        <f t="shared" si="32"/>
        <v>155163</v>
      </c>
      <c r="X78" s="3"/>
      <c r="Y78" s="6">
        <v>11359.54</v>
      </c>
      <c r="Z78" s="6">
        <v>16415.14</v>
      </c>
      <c r="AA78" s="6">
        <v>15900.91</v>
      </c>
      <c r="AB78" s="6">
        <v>6215.85</v>
      </c>
      <c r="AC78" s="1">
        <v>46200.19</v>
      </c>
      <c r="AD78" s="1">
        <v>6215.85</v>
      </c>
      <c r="AE78" s="1">
        <v>7377.75</v>
      </c>
      <c r="AF78" s="3">
        <v>13368.08</v>
      </c>
      <c r="AG78" s="1">
        <v>8908.68</v>
      </c>
      <c r="AH78" s="1">
        <v>9733.64</v>
      </c>
      <c r="AI78" s="1">
        <v>11517.33</v>
      </c>
      <c r="AJ78" s="1">
        <v>6215.85</v>
      </c>
      <c r="AK78" s="1">
        <v>8096.51</v>
      </c>
      <c r="AL78" s="1">
        <v>8523.76</v>
      </c>
      <c r="AM78" s="1">
        <v>10669.89</v>
      </c>
      <c r="AN78" s="1">
        <v>7310.48</v>
      </c>
      <c r="AO78" s="1">
        <v>12896.95</v>
      </c>
      <c r="AP78" s="1">
        <v>9320.15</v>
      </c>
      <c r="AQ78" s="1">
        <v>7883.49</v>
      </c>
      <c r="AR78" s="1">
        <v>9430.68</v>
      </c>
      <c r="AS78" s="1">
        <v>40001.18</v>
      </c>
      <c r="AT78" s="1">
        <v>13647.58</v>
      </c>
      <c r="AU78" s="1">
        <v>102903.11</v>
      </c>
      <c r="AV78" s="1">
        <v>8399.43</v>
      </c>
      <c r="AW78" s="6">
        <f t="shared" si="33"/>
        <v>283715.52999999997</v>
      </c>
      <c r="AX78" s="6">
        <f t="shared" si="34"/>
        <v>114796.48999999999</v>
      </c>
      <c r="AY78" s="4">
        <f t="shared" si="35"/>
        <v>398512.01999999996</v>
      </c>
      <c r="AZ78" s="1"/>
      <c r="BA78" s="1"/>
      <c r="BB78" s="1">
        <f>2845+1670+4267</f>
        <v>8782</v>
      </c>
      <c r="BC78" s="1"/>
      <c r="BD78" s="3">
        <f t="shared" si="28"/>
        <v>-76903.84999999998</v>
      </c>
      <c r="BE78" s="3">
        <f t="shared" si="29"/>
        <v>40366.51000000001</v>
      </c>
      <c r="BF78" s="94">
        <f t="shared" si="36"/>
        <v>-36537.33999999997</v>
      </c>
      <c r="BG78" s="6">
        <v>0</v>
      </c>
      <c r="BH78" s="6"/>
      <c r="BI78" s="1"/>
      <c r="BJ78" s="1"/>
      <c r="BK78" s="6">
        <f t="shared" si="38"/>
        <v>0</v>
      </c>
      <c r="BL78" s="94">
        <f>BF78+BK78</f>
        <v>-36537.33999999997</v>
      </c>
      <c r="BM78" s="96">
        <f t="shared" si="37"/>
        <v>-36537.33999999997</v>
      </c>
      <c r="BN78" s="104">
        <v>123466.93</v>
      </c>
    </row>
    <row r="79" spans="1:66" ht="15">
      <c r="A79" s="6">
        <v>71</v>
      </c>
      <c r="B79" s="31" t="s">
        <v>55</v>
      </c>
      <c r="C79" s="6">
        <v>3398</v>
      </c>
      <c r="D79" s="6">
        <v>142.4</v>
      </c>
      <c r="E79" s="35">
        <f t="shared" si="20"/>
        <v>3540.4</v>
      </c>
      <c r="F79" s="32">
        <v>3.1</v>
      </c>
      <c r="G79" s="32">
        <v>8.4</v>
      </c>
      <c r="H79" s="33">
        <f t="shared" si="21"/>
        <v>11.5</v>
      </c>
      <c r="I79" s="10">
        <f t="shared" si="22"/>
        <v>40714.6</v>
      </c>
      <c r="J79" s="9">
        <f t="shared" si="24"/>
        <v>244287.59999999998</v>
      </c>
      <c r="K79" s="32">
        <v>3.32</v>
      </c>
      <c r="L79" s="32">
        <v>8.97</v>
      </c>
      <c r="M79" s="33">
        <f t="shared" si="23"/>
        <v>12.290000000000001</v>
      </c>
      <c r="N79" s="10">
        <f t="shared" si="25"/>
        <v>43511.516</v>
      </c>
      <c r="O79" s="9">
        <f t="shared" si="26"/>
        <v>261069.09600000002</v>
      </c>
      <c r="P79" s="55">
        <f t="shared" si="27"/>
        <v>505356.696</v>
      </c>
      <c r="Q79" s="8">
        <v>101064.59</v>
      </c>
      <c r="R79" s="55">
        <f t="shared" si="30"/>
        <v>404292.106</v>
      </c>
      <c r="S79" s="111">
        <v>403867.21</v>
      </c>
      <c r="T79" s="3">
        <v>19388.44</v>
      </c>
      <c r="U79" s="1">
        <v>14267.16</v>
      </c>
      <c r="V79" s="82">
        <f t="shared" si="31"/>
        <v>232661.27999999997</v>
      </c>
      <c r="W79" s="82">
        <f t="shared" si="32"/>
        <v>171205.91999999998</v>
      </c>
      <c r="X79" s="3"/>
      <c r="Y79" s="6">
        <v>12136.18</v>
      </c>
      <c r="Z79" s="6">
        <v>7510.06</v>
      </c>
      <c r="AA79" s="6">
        <v>12901.47</v>
      </c>
      <c r="AB79" s="6">
        <v>9564.88</v>
      </c>
      <c r="AC79" s="1">
        <v>44864.6</v>
      </c>
      <c r="AD79" s="1">
        <v>11719.97</v>
      </c>
      <c r="AE79" s="1">
        <v>12716.97</v>
      </c>
      <c r="AF79" s="3">
        <v>12928.6</v>
      </c>
      <c r="AG79" s="1">
        <v>11386.45</v>
      </c>
      <c r="AH79" s="1">
        <v>10295.47</v>
      </c>
      <c r="AI79" s="1">
        <v>9282.61</v>
      </c>
      <c r="AJ79" s="1">
        <v>7152.24</v>
      </c>
      <c r="AK79" s="1">
        <v>9382.06</v>
      </c>
      <c r="AL79" s="1">
        <v>8488.73</v>
      </c>
      <c r="AM79" s="1">
        <v>10440.53</v>
      </c>
      <c r="AN79" s="1">
        <v>9207.77</v>
      </c>
      <c r="AO79" s="1">
        <v>9382.06</v>
      </c>
      <c r="AP79" s="1">
        <v>9994.14</v>
      </c>
      <c r="AQ79" s="1">
        <v>10257.06</v>
      </c>
      <c r="AR79" s="1">
        <v>18218.53</v>
      </c>
      <c r="AS79" s="1">
        <v>11551.38</v>
      </c>
      <c r="AT79" s="1">
        <v>24093.73</v>
      </c>
      <c r="AU79" s="1">
        <v>21561.31</v>
      </c>
      <c r="AV79" s="1">
        <v>17512.32</v>
      </c>
      <c r="AW79" s="6">
        <f t="shared" si="33"/>
        <v>175862.68</v>
      </c>
      <c r="AX79" s="6">
        <f t="shared" si="34"/>
        <v>146686.44</v>
      </c>
      <c r="AY79" s="4">
        <f t="shared" si="35"/>
        <v>322549.12</v>
      </c>
      <c r="AZ79" s="1"/>
      <c r="BA79" s="1"/>
      <c r="BB79" s="1"/>
      <c r="BC79" s="1"/>
      <c r="BD79" s="3">
        <f t="shared" si="28"/>
        <v>56798.59999999998</v>
      </c>
      <c r="BE79" s="3">
        <f t="shared" si="29"/>
        <v>24519.47999999998</v>
      </c>
      <c r="BF79" s="13">
        <f t="shared" si="36"/>
        <v>81318.07999999996</v>
      </c>
      <c r="BG79" s="6">
        <v>1537.43</v>
      </c>
      <c r="BH79" s="6"/>
      <c r="BI79" s="1">
        <v>344</v>
      </c>
      <c r="BJ79" s="1"/>
      <c r="BK79" s="1">
        <f t="shared" si="38"/>
        <v>1881.43</v>
      </c>
      <c r="BL79" s="91"/>
      <c r="BM79" s="101">
        <f t="shared" si="37"/>
        <v>83199.50999999995</v>
      </c>
      <c r="BN79" s="104">
        <v>152363.74</v>
      </c>
    </row>
    <row r="80" spans="1:66" ht="15">
      <c r="A80" s="6">
        <v>72</v>
      </c>
      <c r="B80" s="47" t="s">
        <v>56</v>
      </c>
      <c r="C80" s="6">
        <v>516.5</v>
      </c>
      <c r="D80" s="6">
        <v>0</v>
      </c>
      <c r="E80" s="35">
        <f t="shared" si="20"/>
        <v>516.5</v>
      </c>
      <c r="F80" s="50">
        <v>3.1</v>
      </c>
      <c r="G80" s="50">
        <v>6.59</v>
      </c>
      <c r="H80" s="51">
        <f t="shared" si="21"/>
        <v>9.69</v>
      </c>
      <c r="I80" s="10">
        <f t="shared" si="22"/>
        <v>5004.884999999999</v>
      </c>
      <c r="J80" s="9">
        <f t="shared" si="24"/>
        <v>30029.309999999998</v>
      </c>
      <c r="K80" s="32">
        <v>3.32</v>
      </c>
      <c r="L80" s="32">
        <v>7.04</v>
      </c>
      <c r="M80" s="51">
        <f t="shared" si="23"/>
        <v>10.36</v>
      </c>
      <c r="N80" s="10">
        <f t="shared" si="25"/>
        <v>5350.94</v>
      </c>
      <c r="O80" s="9">
        <f t="shared" si="26"/>
        <v>32105.64</v>
      </c>
      <c r="P80" s="55">
        <f t="shared" si="27"/>
        <v>62134.95</v>
      </c>
      <c r="Q80" s="8">
        <v>6.47</v>
      </c>
      <c r="R80" s="55">
        <f t="shared" si="30"/>
        <v>62128.479999999996</v>
      </c>
      <c r="S80" s="111">
        <v>62066.59</v>
      </c>
      <c r="T80" s="3">
        <v>3345.39</v>
      </c>
      <c r="U80" s="1">
        <v>1826.82</v>
      </c>
      <c r="V80" s="82">
        <f t="shared" si="31"/>
        <v>40144.68</v>
      </c>
      <c r="W80" s="82">
        <f t="shared" si="32"/>
        <v>21921.84</v>
      </c>
      <c r="X80" s="3"/>
      <c r="Y80" s="6">
        <v>0</v>
      </c>
      <c r="Z80" s="6">
        <v>1109.77</v>
      </c>
      <c r="AA80" s="6">
        <v>0</v>
      </c>
      <c r="AB80" s="6">
        <v>1536.09</v>
      </c>
      <c r="AC80" s="1">
        <v>0</v>
      </c>
      <c r="AD80" s="1">
        <v>1017.51</v>
      </c>
      <c r="AE80" s="1">
        <v>0</v>
      </c>
      <c r="AF80" s="3">
        <v>1017.51</v>
      </c>
      <c r="AG80" s="1">
        <v>34382.62</v>
      </c>
      <c r="AH80" s="1">
        <v>1017.51</v>
      </c>
      <c r="AI80" s="1">
        <v>209.34</v>
      </c>
      <c r="AJ80" s="1">
        <v>1017.51</v>
      </c>
      <c r="AK80" s="1">
        <v>0</v>
      </c>
      <c r="AL80" s="1">
        <v>1089.82</v>
      </c>
      <c r="AM80" s="1">
        <v>0</v>
      </c>
      <c r="AN80" s="1">
        <v>1089.82</v>
      </c>
      <c r="AO80" s="1">
        <v>9433.28</v>
      </c>
      <c r="AP80" s="1">
        <v>1089.82</v>
      </c>
      <c r="AQ80" s="1">
        <v>0</v>
      </c>
      <c r="AR80" s="1">
        <v>1508.5</v>
      </c>
      <c r="AS80" s="1">
        <v>887.96</v>
      </c>
      <c r="AT80" s="1">
        <v>1089.82</v>
      </c>
      <c r="AU80" s="1">
        <v>8021.71</v>
      </c>
      <c r="AV80" s="1">
        <v>8904.11</v>
      </c>
      <c r="AW80" s="6">
        <f t="shared" si="33"/>
        <v>52934.909999999996</v>
      </c>
      <c r="AX80" s="6">
        <f t="shared" si="34"/>
        <v>21487.79</v>
      </c>
      <c r="AY80" s="4">
        <f t="shared" si="35"/>
        <v>74422.7</v>
      </c>
      <c r="AZ80" s="1"/>
      <c r="BA80" s="1"/>
      <c r="BB80" s="1"/>
      <c r="BC80" s="1"/>
      <c r="BD80" s="3">
        <f t="shared" si="28"/>
        <v>-12790.229999999996</v>
      </c>
      <c r="BE80" s="3">
        <f t="shared" si="29"/>
        <v>434.0499999999993</v>
      </c>
      <c r="BF80" s="94">
        <f t="shared" si="36"/>
        <v>-12356.179999999997</v>
      </c>
      <c r="BG80" s="81">
        <v>0</v>
      </c>
      <c r="BH80" s="81"/>
      <c r="BI80" s="80"/>
      <c r="BJ80" s="80"/>
      <c r="BK80" s="6">
        <f t="shared" si="38"/>
        <v>0</v>
      </c>
      <c r="BL80" s="94">
        <f>BF80+BK80</f>
        <v>-12356.179999999997</v>
      </c>
      <c r="BM80" s="96">
        <f t="shared" si="37"/>
        <v>-12356.179999999997</v>
      </c>
      <c r="BN80" s="104">
        <v>104630.06</v>
      </c>
    </row>
    <row r="81" spans="1:66" ht="15">
      <c r="A81" s="6">
        <v>73</v>
      </c>
      <c r="B81" s="47" t="s">
        <v>57</v>
      </c>
      <c r="C81" s="6">
        <v>504.5</v>
      </c>
      <c r="D81" s="6">
        <v>0</v>
      </c>
      <c r="E81" s="35">
        <f t="shared" si="20"/>
        <v>504.5</v>
      </c>
      <c r="F81" s="50">
        <v>3.1</v>
      </c>
      <c r="G81" s="50">
        <v>2.64</v>
      </c>
      <c r="H81" s="51">
        <f t="shared" si="21"/>
        <v>5.74</v>
      </c>
      <c r="I81" s="10">
        <f t="shared" si="22"/>
        <v>2895.83</v>
      </c>
      <c r="J81" s="9">
        <f t="shared" si="24"/>
        <v>17374.98</v>
      </c>
      <c r="K81" s="32">
        <v>3.32</v>
      </c>
      <c r="L81" s="32">
        <v>2.82</v>
      </c>
      <c r="M81" s="51">
        <f t="shared" si="23"/>
        <v>6.14</v>
      </c>
      <c r="N81" s="10">
        <f t="shared" si="25"/>
        <v>3097.6299999999997</v>
      </c>
      <c r="O81" s="9">
        <f t="shared" si="26"/>
        <v>18585.78</v>
      </c>
      <c r="P81" s="55">
        <f t="shared" si="27"/>
        <v>35960.759999999995</v>
      </c>
      <c r="Q81" s="8">
        <v>1.71</v>
      </c>
      <c r="R81" s="55">
        <f t="shared" si="30"/>
        <v>35959.049999999996</v>
      </c>
      <c r="S81" s="111">
        <v>36094.08</v>
      </c>
      <c r="T81" s="3">
        <v>1213.79</v>
      </c>
      <c r="U81" s="1">
        <v>1794.05</v>
      </c>
      <c r="V81" s="82">
        <f t="shared" si="31"/>
        <v>14565.48</v>
      </c>
      <c r="W81" s="82">
        <f t="shared" si="32"/>
        <v>21528.6</v>
      </c>
      <c r="X81" s="3"/>
      <c r="Y81" s="6">
        <v>0</v>
      </c>
      <c r="Z81" s="6">
        <v>993.87</v>
      </c>
      <c r="AA81" s="6">
        <v>0</v>
      </c>
      <c r="AB81" s="6">
        <v>993.87</v>
      </c>
      <c r="AC81" s="1">
        <v>0</v>
      </c>
      <c r="AD81" s="1">
        <v>993.87</v>
      </c>
      <c r="AE81" s="1">
        <v>0</v>
      </c>
      <c r="AF81" s="3">
        <v>993.87</v>
      </c>
      <c r="AG81" s="1">
        <v>0</v>
      </c>
      <c r="AH81" s="1">
        <v>993.87</v>
      </c>
      <c r="AI81" s="1">
        <v>209.34</v>
      </c>
      <c r="AJ81" s="1">
        <v>993.87</v>
      </c>
      <c r="AK81" s="1">
        <v>0</v>
      </c>
      <c r="AL81" s="1">
        <v>1064.5</v>
      </c>
      <c r="AM81" s="1">
        <v>0</v>
      </c>
      <c r="AN81" s="1">
        <v>1064.5</v>
      </c>
      <c r="AO81" s="1">
        <v>0</v>
      </c>
      <c r="AP81" s="1">
        <v>1064.5</v>
      </c>
      <c r="AQ81" s="1">
        <v>0</v>
      </c>
      <c r="AR81" s="1">
        <v>1483.18</v>
      </c>
      <c r="AS81" s="1">
        <v>1147.3</v>
      </c>
      <c r="AT81" s="1">
        <v>1484.92</v>
      </c>
      <c r="AU81" s="1">
        <v>1136.23</v>
      </c>
      <c r="AV81" s="1">
        <v>1064.5</v>
      </c>
      <c r="AW81" s="6">
        <f t="shared" si="33"/>
        <v>2492.87</v>
      </c>
      <c r="AX81" s="6">
        <f t="shared" si="34"/>
        <v>13189.320000000002</v>
      </c>
      <c r="AY81" s="4">
        <f t="shared" si="35"/>
        <v>15682.190000000002</v>
      </c>
      <c r="AZ81" s="1"/>
      <c r="BA81" s="1"/>
      <c r="BB81" s="1"/>
      <c r="BC81" s="1"/>
      <c r="BD81" s="3">
        <f t="shared" si="28"/>
        <v>12072.61</v>
      </c>
      <c r="BE81" s="3">
        <f t="shared" si="29"/>
        <v>8339.279999999997</v>
      </c>
      <c r="BF81" s="13">
        <f t="shared" si="36"/>
        <v>20411.89</v>
      </c>
      <c r="BG81" s="6">
        <v>0</v>
      </c>
      <c r="BH81" s="6"/>
      <c r="BI81" s="1"/>
      <c r="BJ81" s="1"/>
      <c r="BK81" s="1">
        <f t="shared" si="38"/>
        <v>0</v>
      </c>
      <c r="BL81" s="91"/>
      <c r="BM81" s="101">
        <f t="shared" si="37"/>
        <v>20411.89</v>
      </c>
      <c r="BN81" s="104">
        <v>51022.18</v>
      </c>
    </row>
    <row r="82" spans="1:66" ht="15">
      <c r="A82" s="6">
        <v>74</v>
      </c>
      <c r="B82" s="47" t="s">
        <v>58</v>
      </c>
      <c r="C82" s="6">
        <v>128.4</v>
      </c>
      <c r="D82" s="6">
        <v>0</v>
      </c>
      <c r="E82" s="35">
        <f t="shared" si="20"/>
        <v>128.4</v>
      </c>
      <c r="F82" s="50">
        <v>3.1</v>
      </c>
      <c r="G82" s="50">
        <v>3.55</v>
      </c>
      <c r="H82" s="51">
        <f t="shared" si="21"/>
        <v>6.65</v>
      </c>
      <c r="I82" s="10">
        <f t="shared" si="22"/>
        <v>853.8600000000001</v>
      </c>
      <c r="J82" s="9">
        <f t="shared" si="24"/>
        <v>5123.160000000001</v>
      </c>
      <c r="K82" s="32">
        <v>3.32</v>
      </c>
      <c r="L82" s="32">
        <v>3.79</v>
      </c>
      <c r="M82" s="51">
        <f t="shared" si="23"/>
        <v>7.109999999999999</v>
      </c>
      <c r="N82" s="10">
        <f t="shared" si="25"/>
        <v>912.924</v>
      </c>
      <c r="O82" s="9">
        <f t="shared" si="26"/>
        <v>5477.544</v>
      </c>
      <c r="P82" s="55">
        <f t="shared" si="27"/>
        <v>10600.704000000002</v>
      </c>
      <c r="Q82" s="8">
        <v>1.64</v>
      </c>
      <c r="R82" s="55">
        <f t="shared" si="30"/>
        <v>10599.064000000002</v>
      </c>
      <c r="S82" s="111">
        <v>10591.36</v>
      </c>
      <c r="T82" s="3">
        <v>465.91</v>
      </c>
      <c r="U82" s="1">
        <v>416.7</v>
      </c>
      <c r="V82" s="82">
        <f t="shared" si="31"/>
        <v>5590.92</v>
      </c>
      <c r="W82" s="82">
        <f t="shared" si="32"/>
        <v>5000.4</v>
      </c>
      <c r="X82" s="3"/>
      <c r="Y82" s="6">
        <v>0</v>
      </c>
      <c r="Z82" s="6">
        <v>252.95</v>
      </c>
      <c r="AA82" s="6">
        <v>0</v>
      </c>
      <c r="AB82" s="6">
        <v>252.95</v>
      </c>
      <c r="AC82" s="1">
        <v>0</v>
      </c>
      <c r="AD82" s="1">
        <v>252.95</v>
      </c>
      <c r="AE82" s="1">
        <v>0</v>
      </c>
      <c r="AF82" s="3">
        <v>252.95</v>
      </c>
      <c r="AG82" s="1">
        <v>0</v>
      </c>
      <c r="AH82" s="1">
        <v>252.95</v>
      </c>
      <c r="AI82" s="1">
        <v>125.6</v>
      </c>
      <c r="AJ82" s="1">
        <v>252.95</v>
      </c>
      <c r="AK82" s="1">
        <v>0</v>
      </c>
      <c r="AL82" s="1">
        <v>270.92</v>
      </c>
      <c r="AM82" s="1">
        <v>0</v>
      </c>
      <c r="AN82" s="1">
        <v>270.92</v>
      </c>
      <c r="AO82" s="1">
        <v>0</v>
      </c>
      <c r="AP82" s="1">
        <v>270.92</v>
      </c>
      <c r="AQ82" s="1">
        <v>0</v>
      </c>
      <c r="AR82" s="1">
        <v>689.6</v>
      </c>
      <c r="AS82" s="1">
        <v>0</v>
      </c>
      <c r="AT82" s="1">
        <v>270.92</v>
      </c>
      <c r="AU82" s="1">
        <v>0</v>
      </c>
      <c r="AV82" s="1">
        <v>270.92</v>
      </c>
      <c r="AW82" s="6">
        <f t="shared" si="33"/>
        <v>125.6</v>
      </c>
      <c r="AX82" s="6">
        <f t="shared" si="34"/>
        <v>3561.9</v>
      </c>
      <c r="AY82" s="4">
        <f t="shared" si="35"/>
        <v>3687.5</v>
      </c>
      <c r="AZ82" s="1"/>
      <c r="BA82" s="1"/>
      <c r="BB82" s="1"/>
      <c r="BC82" s="1"/>
      <c r="BD82" s="3">
        <f t="shared" si="28"/>
        <v>5465.32</v>
      </c>
      <c r="BE82" s="3">
        <f t="shared" si="29"/>
        <v>1438.4999999999995</v>
      </c>
      <c r="BF82" s="13">
        <f t="shared" si="36"/>
        <v>6903.82</v>
      </c>
      <c r="BG82" s="6">
        <v>0</v>
      </c>
      <c r="BH82" s="6"/>
      <c r="BI82" s="1"/>
      <c r="BJ82" s="1"/>
      <c r="BK82" s="1">
        <f t="shared" si="38"/>
        <v>0</v>
      </c>
      <c r="BL82" s="91"/>
      <c r="BM82" s="101">
        <f t="shared" si="37"/>
        <v>6903.82</v>
      </c>
      <c r="BN82" s="104">
        <v>34173.95</v>
      </c>
    </row>
    <row r="83" spans="1:66" ht="15">
      <c r="A83" s="6">
        <v>75</v>
      </c>
      <c r="B83" s="40" t="s">
        <v>59</v>
      </c>
      <c r="C83" s="6">
        <v>777.2</v>
      </c>
      <c r="D83" s="6">
        <v>0</v>
      </c>
      <c r="E83" s="35">
        <f t="shared" si="20"/>
        <v>777.2</v>
      </c>
      <c r="F83" s="41">
        <v>3.1</v>
      </c>
      <c r="G83" s="41">
        <v>6.59</v>
      </c>
      <c r="H83" s="42">
        <f t="shared" si="21"/>
        <v>9.69</v>
      </c>
      <c r="I83" s="10">
        <f t="shared" si="22"/>
        <v>7531.068</v>
      </c>
      <c r="J83" s="9">
        <f t="shared" si="24"/>
        <v>45186.408</v>
      </c>
      <c r="K83" s="32">
        <v>3.32</v>
      </c>
      <c r="L83" s="32">
        <v>7.04</v>
      </c>
      <c r="M83" s="42">
        <f t="shared" si="23"/>
        <v>10.36</v>
      </c>
      <c r="N83" s="10">
        <f t="shared" si="25"/>
        <v>8051.792</v>
      </c>
      <c r="O83" s="9">
        <f t="shared" si="26"/>
        <v>48310.752</v>
      </c>
      <c r="P83" s="55">
        <f t="shared" si="27"/>
        <v>93497.16</v>
      </c>
      <c r="Q83" s="8">
        <v>35183.36</v>
      </c>
      <c r="R83" s="55">
        <f t="shared" si="30"/>
        <v>58313.8</v>
      </c>
      <c r="S83" s="111">
        <v>58220.56</v>
      </c>
      <c r="T83" s="3">
        <v>0</v>
      </c>
      <c r="U83" s="1">
        <v>4851.71</v>
      </c>
      <c r="V83" s="82">
        <f t="shared" si="31"/>
        <v>0</v>
      </c>
      <c r="W83" s="82">
        <f t="shared" si="32"/>
        <v>58220.520000000004</v>
      </c>
      <c r="X83" s="3"/>
      <c r="Y83" s="6">
        <v>0</v>
      </c>
      <c r="Z83" s="6">
        <v>3920.99</v>
      </c>
      <c r="AA83" s="6"/>
      <c r="AB83" s="6">
        <v>3774.58</v>
      </c>
      <c r="AC83" s="1">
        <v>0</v>
      </c>
      <c r="AD83" s="1">
        <v>17878.49</v>
      </c>
      <c r="AE83" s="1"/>
      <c r="AF83" s="3">
        <v>12133.02</v>
      </c>
      <c r="AG83" s="1"/>
      <c r="AH83" s="1">
        <v>3636.19</v>
      </c>
      <c r="AI83" s="1">
        <v>0</v>
      </c>
      <c r="AJ83" s="1">
        <v>3887.4</v>
      </c>
      <c r="AK83" s="1">
        <v>0</v>
      </c>
      <c r="AL83" s="1">
        <v>3877.12</v>
      </c>
      <c r="AM83" s="1">
        <v>0</v>
      </c>
      <c r="AN83" s="1">
        <v>3877.12</v>
      </c>
      <c r="AO83" s="1">
        <v>0</v>
      </c>
      <c r="AP83" s="1">
        <v>3877.12</v>
      </c>
      <c r="AQ83" s="1">
        <v>0</v>
      </c>
      <c r="AR83" s="1">
        <v>19983.26</v>
      </c>
      <c r="AS83" s="1">
        <v>0</v>
      </c>
      <c r="AT83" s="1">
        <v>1817.54</v>
      </c>
      <c r="AU83" s="1">
        <v>0</v>
      </c>
      <c r="AV83" s="1">
        <v>1817.54</v>
      </c>
      <c r="AW83" s="6">
        <f t="shared" si="33"/>
        <v>0</v>
      </c>
      <c r="AX83" s="6">
        <f t="shared" si="34"/>
        <v>80480.37</v>
      </c>
      <c r="AY83" s="4">
        <f t="shared" si="35"/>
        <v>80480.37</v>
      </c>
      <c r="AZ83" s="1"/>
      <c r="BA83" s="1">
        <f>520.72*4</f>
        <v>2082.88</v>
      </c>
      <c r="BB83" s="1"/>
      <c r="BC83" s="1"/>
      <c r="BD83" s="3">
        <f t="shared" si="28"/>
        <v>0</v>
      </c>
      <c r="BE83" s="3">
        <f t="shared" si="29"/>
        <v>-24342.729999999992</v>
      </c>
      <c r="BF83" s="94">
        <f t="shared" si="36"/>
        <v>-24342.729999999992</v>
      </c>
      <c r="BG83" s="6">
        <v>0</v>
      </c>
      <c r="BH83" s="6"/>
      <c r="BI83" s="1"/>
      <c r="BJ83" s="1"/>
      <c r="BK83" s="6">
        <f t="shared" si="38"/>
        <v>0</v>
      </c>
      <c r="BL83" s="94">
        <f>BF83+BK83</f>
        <v>-24342.729999999992</v>
      </c>
      <c r="BM83" s="96">
        <f t="shared" si="37"/>
        <v>-24342.729999999992</v>
      </c>
      <c r="BN83" s="104">
        <v>80540.82</v>
      </c>
    </row>
    <row r="84" spans="1:66" ht="15">
      <c r="A84" s="6">
        <v>76</v>
      </c>
      <c r="B84" s="47" t="s">
        <v>60</v>
      </c>
      <c r="C84" s="6">
        <v>498.5</v>
      </c>
      <c r="D84" s="6">
        <v>0</v>
      </c>
      <c r="E84" s="35">
        <f t="shared" si="20"/>
        <v>498.5</v>
      </c>
      <c r="F84" s="50">
        <v>3.1</v>
      </c>
      <c r="G84" s="50">
        <v>6.59</v>
      </c>
      <c r="H84" s="51">
        <f t="shared" si="21"/>
        <v>9.69</v>
      </c>
      <c r="I84" s="10">
        <f t="shared" si="22"/>
        <v>4830.465</v>
      </c>
      <c r="J84" s="9">
        <f t="shared" si="24"/>
        <v>28982.79</v>
      </c>
      <c r="K84" s="32">
        <v>3.32</v>
      </c>
      <c r="L84" s="32">
        <v>7.04</v>
      </c>
      <c r="M84" s="51">
        <f t="shared" si="23"/>
        <v>10.36</v>
      </c>
      <c r="N84" s="10">
        <f t="shared" si="25"/>
        <v>5164.46</v>
      </c>
      <c r="O84" s="9">
        <f t="shared" si="26"/>
        <v>30986.760000000002</v>
      </c>
      <c r="P84" s="55">
        <f t="shared" si="27"/>
        <v>59969.55</v>
      </c>
      <c r="Q84" s="8">
        <v>388.86</v>
      </c>
      <c r="R84" s="55">
        <f t="shared" si="30"/>
        <v>59580.69</v>
      </c>
      <c r="S84" s="111">
        <v>59520.96</v>
      </c>
      <c r="T84" s="3">
        <v>3208.4</v>
      </c>
      <c r="U84" s="1">
        <v>1751.68</v>
      </c>
      <c r="V84" s="82">
        <f t="shared" si="31"/>
        <v>38500.8</v>
      </c>
      <c r="W84" s="82">
        <f t="shared" si="32"/>
        <v>21020.16</v>
      </c>
      <c r="X84" s="3"/>
      <c r="Y84" s="6">
        <v>0</v>
      </c>
      <c r="Z84" s="6">
        <v>1486.56</v>
      </c>
      <c r="AA84" s="6">
        <v>0</v>
      </c>
      <c r="AB84" s="6">
        <v>982.05</v>
      </c>
      <c r="AC84" s="1">
        <v>0</v>
      </c>
      <c r="AD84" s="1">
        <v>982.05</v>
      </c>
      <c r="AE84" s="1">
        <v>0</v>
      </c>
      <c r="AF84" s="3">
        <v>982.05</v>
      </c>
      <c r="AG84" s="1">
        <v>38926.69</v>
      </c>
      <c r="AH84" s="1">
        <v>982.05</v>
      </c>
      <c r="AI84" s="1">
        <v>251.21</v>
      </c>
      <c r="AJ84" s="1">
        <v>982.05</v>
      </c>
      <c r="AK84" s="1">
        <v>0</v>
      </c>
      <c r="AL84" s="1">
        <v>1051.84</v>
      </c>
      <c r="AM84" s="1">
        <v>0</v>
      </c>
      <c r="AN84" s="1">
        <v>1051.84</v>
      </c>
      <c r="AO84" s="1">
        <v>0</v>
      </c>
      <c r="AP84" s="1">
        <v>1051.84</v>
      </c>
      <c r="AQ84" s="1">
        <v>0</v>
      </c>
      <c r="AR84" s="1">
        <v>1470.52</v>
      </c>
      <c r="AS84" s="1">
        <v>2082.92</v>
      </c>
      <c r="AT84" s="1">
        <v>1051.84</v>
      </c>
      <c r="AU84" s="1">
        <v>1136.23</v>
      </c>
      <c r="AV84" s="1">
        <v>1051.84</v>
      </c>
      <c r="AW84" s="6">
        <f t="shared" si="33"/>
        <v>42397.05</v>
      </c>
      <c r="AX84" s="6">
        <f t="shared" si="34"/>
        <v>13126.53</v>
      </c>
      <c r="AY84" s="4">
        <f t="shared" si="35"/>
        <v>55523.58</v>
      </c>
      <c r="AZ84" s="1"/>
      <c r="BA84" s="1"/>
      <c r="BB84" s="1"/>
      <c r="BC84" s="1"/>
      <c r="BD84" s="3">
        <f t="shared" si="28"/>
        <v>-3896.25</v>
      </c>
      <c r="BE84" s="3">
        <f t="shared" si="29"/>
        <v>7893.629999999999</v>
      </c>
      <c r="BF84" s="13">
        <f t="shared" si="36"/>
        <v>3997.379999999999</v>
      </c>
      <c r="BG84" s="6">
        <v>0</v>
      </c>
      <c r="BH84" s="6"/>
      <c r="BI84" s="1"/>
      <c r="BJ84" s="1"/>
      <c r="BK84" s="1">
        <f t="shared" si="38"/>
        <v>0</v>
      </c>
      <c r="BL84" s="91"/>
      <c r="BM84" s="101">
        <f t="shared" si="37"/>
        <v>3997.379999999999</v>
      </c>
      <c r="BN84" s="104">
        <v>32348.12</v>
      </c>
    </row>
    <row r="85" spans="1:66" ht="15">
      <c r="A85" s="6">
        <v>77</v>
      </c>
      <c r="B85" s="19" t="s">
        <v>61</v>
      </c>
      <c r="C85" s="6">
        <v>365.2</v>
      </c>
      <c r="D85" s="6">
        <v>0</v>
      </c>
      <c r="E85" s="35">
        <f t="shared" si="20"/>
        <v>365.2</v>
      </c>
      <c r="F85" s="48">
        <v>3.1</v>
      </c>
      <c r="G85" s="48">
        <v>6.59</v>
      </c>
      <c r="H85" s="49">
        <f t="shared" si="21"/>
        <v>9.69</v>
      </c>
      <c r="I85" s="10">
        <f t="shared" si="22"/>
        <v>3538.7879999999996</v>
      </c>
      <c r="J85" s="9">
        <f t="shared" si="24"/>
        <v>21232.727999999996</v>
      </c>
      <c r="K85" s="32">
        <v>3.32</v>
      </c>
      <c r="L85" s="32">
        <v>7.04</v>
      </c>
      <c r="M85" s="49">
        <f t="shared" si="23"/>
        <v>10.36</v>
      </c>
      <c r="N85" s="10">
        <f t="shared" si="25"/>
        <v>3783.4719999999998</v>
      </c>
      <c r="O85" s="9">
        <f t="shared" si="26"/>
        <v>22700.832</v>
      </c>
      <c r="P85" s="55">
        <f t="shared" si="27"/>
        <v>43933.56</v>
      </c>
      <c r="Q85" s="8">
        <v>4.55</v>
      </c>
      <c r="R85" s="55">
        <f t="shared" si="30"/>
        <v>43929.009999999995</v>
      </c>
      <c r="S85" s="111">
        <v>43885.21</v>
      </c>
      <c r="T85" s="3">
        <v>0</v>
      </c>
      <c r="U85" s="1">
        <v>3657.1</v>
      </c>
      <c r="V85" s="82">
        <f t="shared" si="31"/>
        <v>0</v>
      </c>
      <c r="W85" s="82">
        <f t="shared" si="32"/>
        <v>43885.2</v>
      </c>
      <c r="X85" s="3"/>
      <c r="Y85" s="6">
        <v>0</v>
      </c>
      <c r="Z85" s="6">
        <v>9158.77</v>
      </c>
      <c r="AA85" s="6"/>
      <c r="AB85" s="6">
        <v>719.44</v>
      </c>
      <c r="AC85" s="1">
        <v>0</v>
      </c>
      <c r="AD85" s="1">
        <v>719.44</v>
      </c>
      <c r="AE85" s="1"/>
      <c r="AF85" s="3">
        <v>719.44</v>
      </c>
      <c r="AG85" s="1"/>
      <c r="AH85" s="1">
        <v>12786.24</v>
      </c>
      <c r="AI85" s="1">
        <v>0</v>
      </c>
      <c r="AJ85" s="1">
        <v>970.65</v>
      </c>
      <c r="AK85" s="1">
        <v>0</v>
      </c>
      <c r="AL85" s="1">
        <v>3294.77</v>
      </c>
      <c r="AM85" s="1">
        <v>0</v>
      </c>
      <c r="AN85" s="1">
        <v>770.57</v>
      </c>
      <c r="AO85" s="1">
        <v>0</v>
      </c>
      <c r="AP85" s="1">
        <v>5053.01</v>
      </c>
      <c r="AQ85" s="1">
        <v>0</v>
      </c>
      <c r="AR85" s="1">
        <v>1189.25</v>
      </c>
      <c r="AS85" s="1">
        <v>0</v>
      </c>
      <c r="AT85" s="1">
        <v>770.57</v>
      </c>
      <c r="AU85" s="1">
        <v>0</v>
      </c>
      <c r="AV85" s="1">
        <v>5931.88</v>
      </c>
      <c r="AW85" s="6">
        <f t="shared" si="33"/>
        <v>0</v>
      </c>
      <c r="AX85" s="6">
        <f t="shared" si="34"/>
        <v>42084.03</v>
      </c>
      <c r="AY85" s="4">
        <f t="shared" si="35"/>
        <v>42084.03</v>
      </c>
      <c r="AZ85" s="1"/>
      <c r="BA85" s="1"/>
      <c r="BB85" s="1"/>
      <c r="BC85" s="1"/>
      <c r="BD85" s="3">
        <f t="shared" si="28"/>
        <v>0</v>
      </c>
      <c r="BE85" s="3">
        <f t="shared" si="29"/>
        <v>1801.1699999999983</v>
      </c>
      <c r="BF85" s="13">
        <f t="shared" si="36"/>
        <v>1801.1699999999983</v>
      </c>
      <c r="BG85" s="6">
        <v>0</v>
      </c>
      <c r="BH85" s="6"/>
      <c r="BI85" s="1"/>
      <c r="BJ85" s="1"/>
      <c r="BK85" s="1">
        <f t="shared" si="38"/>
        <v>0</v>
      </c>
      <c r="BL85" s="91"/>
      <c r="BM85" s="101">
        <f t="shared" si="37"/>
        <v>1801.1699999999983</v>
      </c>
      <c r="BN85" s="104">
        <v>5303.63</v>
      </c>
    </row>
    <row r="86" spans="1:66" ht="15">
      <c r="A86" s="6">
        <v>78</v>
      </c>
      <c r="B86" s="40" t="s">
        <v>62</v>
      </c>
      <c r="C86" s="6">
        <v>4393.8</v>
      </c>
      <c r="D86" s="6">
        <v>181.9</v>
      </c>
      <c r="E86" s="35">
        <f t="shared" si="20"/>
        <v>4575.7</v>
      </c>
      <c r="F86" s="41">
        <v>3.1</v>
      </c>
      <c r="G86" s="41">
        <v>7.98</v>
      </c>
      <c r="H86" s="42">
        <f t="shared" si="21"/>
        <v>11.08</v>
      </c>
      <c r="I86" s="10">
        <f t="shared" si="22"/>
        <v>50698.756</v>
      </c>
      <c r="J86" s="9">
        <f t="shared" si="24"/>
        <v>304192.536</v>
      </c>
      <c r="K86" s="32">
        <v>3.32</v>
      </c>
      <c r="L86" s="32">
        <v>8.52</v>
      </c>
      <c r="M86" s="42">
        <f t="shared" si="23"/>
        <v>11.84</v>
      </c>
      <c r="N86" s="10">
        <f t="shared" si="25"/>
        <v>54176.288</v>
      </c>
      <c r="O86" s="9">
        <f t="shared" si="26"/>
        <v>325057.728</v>
      </c>
      <c r="P86" s="55">
        <f t="shared" si="27"/>
        <v>629250.264</v>
      </c>
      <c r="Q86" s="8">
        <v>284110.4</v>
      </c>
      <c r="R86" s="55">
        <f t="shared" si="30"/>
        <v>345139.86399999994</v>
      </c>
      <c r="S86" s="111">
        <v>344590.84</v>
      </c>
      <c r="T86" s="3">
        <v>0</v>
      </c>
      <c r="U86" s="1">
        <v>28715.9</v>
      </c>
      <c r="V86" s="82">
        <f t="shared" si="31"/>
        <v>0</v>
      </c>
      <c r="W86" s="82">
        <f t="shared" si="32"/>
        <v>344590.80000000005</v>
      </c>
      <c r="X86" s="3"/>
      <c r="Y86" s="6">
        <v>0</v>
      </c>
      <c r="Z86" s="6">
        <v>24122.68</v>
      </c>
      <c r="AA86" s="6"/>
      <c r="AB86" s="6">
        <v>-42799.93</v>
      </c>
      <c r="AC86" s="1">
        <v>0</v>
      </c>
      <c r="AD86" s="1">
        <v>29886.75</v>
      </c>
      <c r="AE86" s="1"/>
      <c r="AF86" s="3">
        <v>-3404.36</v>
      </c>
      <c r="AG86" s="1"/>
      <c r="AH86" s="1">
        <v>43285.13</v>
      </c>
      <c r="AI86" s="1">
        <v>0</v>
      </c>
      <c r="AJ86" s="1">
        <v>14374.27</v>
      </c>
      <c r="AK86" s="1">
        <v>0</v>
      </c>
      <c r="AL86" s="1">
        <v>33572.18</v>
      </c>
      <c r="AM86" s="1">
        <v>0</v>
      </c>
      <c r="AN86" s="1">
        <v>24790.08</v>
      </c>
      <c r="AO86" s="1">
        <v>0</v>
      </c>
      <c r="AP86" s="1">
        <v>22599.96</v>
      </c>
      <c r="AQ86" s="1">
        <v>0</v>
      </c>
      <c r="AR86" s="1">
        <v>30985.62</v>
      </c>
      <c r="AS86" s="1">
        <v>0</v>
      </c>
      <c r="AT86" s="1">
        <v>36259.27</v>
      </c>
      <c r="AU86" s="1">
        <v>0</v>
      </c>
      <c r="AV86" s="1">
        <v>24868.05</v>
      </c>
      <c r="AW86" s="6">
        <f t="shared" si="33"/>
        <v>0</v>
      </c>
      <c r="AX86" s="6">
        <f t="shared" si="34"/>
        <v>238539.69999999998</v>
      </c>
      <c r="AY86" s="4">
        <f t="shared" si="35"/>
        <v>238539.69999999998</v>
      </c>
      <c r="AZ86" s="1"/>
      <c r="BA86" s="1"/>
      <c r="BB86" s="1"/>
      <c r="BC86" s="1">
        <f>516+4104+2779+2201</f>
        <v>9600</v>
      </c>
      <c r="BD86" s="3">
        <f t="shared" si="28"/>
        <v>0</v>
      </c>
      <c r="BE86" s="3">
        <f t="shared" si="29"/>
        <v>96451.10000000006</v>
      </c>
      <c r="BF86" s="13">
        <f t="shared" si="36"/>
        <v>96451.10000000006</v>
      </c>
      <c r="BG86" s="6">
        <v>1488.39</v>
      </c>
      <c r="BH86" s="6"/>
      <c r="BI86" s="1"/>
      <c r="BJ86" s="1"/>
      <c r="BK86" s="1">
        <f t="shared" si="38"/>
        <v>1488.39</v>
      </c>
      <c r="BL86" s="91"/>
      <c r="BM86" s="101">
        <f t="shared" si="37"/>
        <v>97939.49000000006</v>
      </c>
      <c r="BN86" s="104">
        <v>334162.86</v>
      </c>
    </row>
    <row r="87" spans="1:66" ht="15">
      <c r="A87" s="6">
        <v>79</v>
      </c>
      <c r="B87" s="40" t="s">
        <v>63</v>
      </c>
      <c r="C87" s="6">
        <v>2046.4</v>
      </c>
      <c r="D87" s="6">
        <v>0</v>
      </c>
      <c r="E87" s="35">
        <f t="shared" si="20"/>
        <v>2046.4</v>
      </c>
      <c r="F87" s="41">
        <v>3.1</v>
      </c>
      <c r="G87" s="41">
        <v>7.59</v>
      </c>
      <c r="H87" s="42">
        <f t="shared" si="21"/>
        <v>10.69</v>
      </c>
      <c r="I87" s="10">
        <f t="shared" si="22"/>
        <v>21876.016</v>
      </c>
      <c r="J87" s="9">
        <f t="shared" si="24"/>
        <v>131256.096</v>
      </c>
      <c r="K87" s="32">
        <v>3.32</v>
      </c>
      <c r="L87" s="32">
        <v>8.11</v>
      </c>
      <c r="M87" s="42">
        <f t="shared" si="23"/>
        <v>11.43</v>
      </c>
      <c r="N87" s="10">
        <f t="shared" si="25"/>
        <v>23390.352</v>
      </c>
      <c r="O87" s="9">
        <f t="shared" si="26"/>
        <v>140342.112</v>
      </c>
      <c r="P87" s="55">
        <f t="shared" si="27"/>
        <v>271598.208</v>
      </c>
      <c r="Q87" s="8">
        <v>56445.05</v>
      </c>
      <c r="R87" s="55">
        <f t="shared" si="30"/>
        <v>215153.158</v>
      </c>
      <c r="S87" s="111">
        <v>214907.59</v>
      </c>
      <c r="T87" s="3">
        <v>0</v>
      </c>
      <c r="U87" s="1">
        <v>17908.97</v>
      </c>
      <c r="V87" s="82">
        <f t="shared" si="31"/>
        <v>0</v>
      </c>
      <c r="W87" s="82">
        <f t="shared" si="32"/>
        <v>214907.64</v>
      </c>
      <c r="X87" s="3"/>
      <c r="Y87" s="6">
        <v>0</v>
      </c>
      <c r="Z87" s="6">
        <v>9284.13</v>
      </c>
      <c r="AA87" s="6"/>
      <c r="AB87" s="6">
        <v>40661.02</v>
      </c>
      <c r="AC87" s="1">
        <v>0</v>
      </c>
      <c r="AD87" s="1">
        <v>10301.52</v>
      </c>
      <c r="AE87" s="1"/>
      <c r="AF87" s="3">
        <v>34535.85</v>
      </c>
      <c r="AG87" s="1"/>
      <c r="AH87" s="1">
        <v>10131.18</v>
      </c>
      <c r="AI87" s="1">
        <v>0</v>
      </c>
      <c r="AJ87" s="1">
        <v>21335.79</v>
      </c>
      <c r="AK87" s="1">
        <v>0</v>
      </c>
      <c r="AL87" s="1">
        <v>17367.26</v>
      </c>
      <c r="AM87" s="1">
        <v>0</v>
      </c>
      <c r="AN87" s="1">
        <v>11368.81</v>
      </c>
      <c r="AO87" s="1">
        <v>0</v>
      </c>
      <c r="AP87" s="1">
        <v>10813.06</v>
      </c>
      <c r="AQ87" s="1">
        <v>0</v>
      </c>
      <c r="AR87" s="1">
        <v>12072.9</v>
      </c>
      <c r="AS87" s="1">
        <v>0</v>
      </c>
      <c r="AT87" s="1">
        <v>10430.65</v>
      </c>
      <c r="AU87" s="1">
        <v>0</v>
      </c>
      <c r="AV87" s="1">
        <v>10591.19</v>
      </c>
      <c r="AW87" s="6">
        <f t="shared" si="33"/>
        <v>0</v>
      </c>
      <c r="AX87" s="6">
        <f t="shared" si="34"/>
        <v>198893.36</v>
      </c>
      <c r="AY87" s="4">
        <f t="shared" si="35"/>
        <v>198893.36</v>
      </c>
      <c r="AZ87" s="1"/>
      <c r="BA87" s="1"/>
      <c r="BB87" s="1"/>
      <c r="BC87" s="1"/>
      <c r="BD87" s="3">
        <f t="shared" si="28"/>
        <v>0</v>
      </c>
      <c r="BE87" s="3">
        <f t="shared" si="29"/>
        <v>16014.280000000028</v>
      </c>
      <c r="BF87" s="13">
        <f t="shared" si="36"/>
        <v>16014.280000000028</v>
      </c>
      <c r="BG87" s="6">
        <v>1924.81</v>
      </c>
      <c r="BH87" s="6"/>
      <c r="BI87" s="1">
        <v>688</v>
      </c>
      <c r="BJ87" s="1"/>
      <c r="BK87" s="1">
        <f t="shared" si="38"/>
        <v>2612.81</v>
      </c>
      <c r="BL87" s="91"/>
      <c r="BM87" s="101">
        <f t="shared" si="37"/>
        <v>18627.09000000003</v>
      </c>
      <c r="BN87" s="104">
        <v>200746.7</v>
      </c>
    </row>
    <row r="88" spans="1:66" ht="15">
      <c r="A88" s="6">
        <v>80</v>
      </c>
      <c r="B88" s="40" t="s">
        <v>64</v>
      </c>
      <c r="C88" s="6">
        <v>2142.2</v>
      </c>
      <c r="D88" s="6">
        <v>139.9</v>
      </c>
      <c r="E88" s="35">
        <f t="shared" si="20"/>
        <v>2282.1</v>
      </c>
      <c r="F88" s="41">
        <v>3.1</v>
      </c>
      <c r="G88" s="41">
        <v>7.77</v>
      </c>
      <c r="H88" s="42">
        <f t="shared" si="21"/>
        <v>10.87</v>
      </c>
      <c r="I88" s="10">
        <f t="shared" si="22"/>
        <v>24806.426999999996</v>
      </c>
      <c r="J88" s="9">
        <f t="shared" si="24"/>
        <v>148838.56199999998</v>
      </c>
      <c r="K88" s="32">
        <v>3.32</v>
      </c>
      <c r="L88" s="32">
        <v>8.3</v>
      </c>
      <c r="M88" s="42">
        <f t="shared" si="23"/>
        <v>11.620000000000001</v>
      </c>
      <c r="N88" s="10">
        <f t="shared" si="25"/>
        <v>26518.002</v>
      </c>
      <c r="O88" s="9">
        <f t="shared" si="26"/>
        <v>159108.012</v>
      </c>
      <c r="P88" s="55">
        <f t="shared" si="27"/>
        <v>307946.57399999996</v>
      </c>
      <c r="Q88" s="8">
        <v>45774.32</v>
      </c>
      <c r="R88" s="55">
        <f t="shared" si="30"/>
        <v>262172.25399999996</v>
      </c>
      <c r="S88" s="111">
        <v>261898.42</v>
      </c>
      <c r="T88" s="3">
        <v>0</v>
      </c>
      <c r="U88" s="1">
        <v>21824.87</v>
      </c>
      <c r="V88" s="82">
        <f t="shared" si="31"/>
        <v>0</v>
      </c>
      <c r="W88" s="82">
        <f t="shared" si="32"/>
        <v>261898.44</v>
      </c>
      <c r="X88" s="3"/>
      <c r="Y88" s="6">
        <v>0</v>
      </c>
      <c r="Z88" s="6">
        <v>34428.56</v>
      </c>
      <c r="AA88" s="6"/>
      <c r="AB88" s="6">
        <v>177851.84</v>
      </c>
      <c r="AC88" s="1">
        <v>0</v>
      </c>
      <c r="AD88" s="1">
        <v>11350.39</v>
      </c>
      <c r="AE88" s="1"/>
      <c r="AF88" s="3">
        <v>10333</v>
      </c>
      <c r="AG88" s="1"/>
      <c r="AH88" s="1">
        <v>19833.41</v>
      </c>
      <c r="AI88" s="1">
        <v>0</v>
      </c>
      <c r="AJ88" s="1">
        <v>22801.43</v>
      </c>
      <c r="AK88" s="1">
        <v>0</v>
      </c>
      <c r="AL88" s="1">
        <v>17631.65</v>
      </c>
      <c r="AM88" s="1">
        <v>0</v>
      </c>
      <c r="AN88" s="1">
        <v>17242.94</v>
      </c>
      <c r="AO88" s="1">
        <v>0</v>
      </c>
      <c r="AP88" s="1">
        <v>13765.57</v>
      </c>
      <c r="AQ88" s="1">
        <v>0</v>
      </c>
      <c r="AR88" s="1">
        <v>11166.97</v>
      </c>
      <c r="AS88" s="1">
        <v>0</v>
      </c>
      <c r="AT88" s="1">
        <v>11040.45</v>
      </c>
      <c r="AU88" s="1">
        <v>0</v>
      </c>
      <c r="AV88" s="1">
        <v>11040.45</v>
      </c>
      <c r="AW88" s="6">
        <f t="shared" si="33"/>
        <v>0</v>
      </c>
      <c r="AX88" s="6">
        <f t="shared" si="34"/>
        <v>358486.66000000003</v>
      </c>
      <c r="AY88" s="4">
        <f t="shared" si="35"/>
        <v>358486.66000000003</v>
      </c>
      <c r="AZ88" s="1"/>
      <c r="BA88" s="1">
        <v>450</v>
      </c>
      <c r="BB88" s="1"/>
      <c r="BC88" s="1">
        <f>479+620+913+443</f>
        <v>2455</v>
      </c>
      <c r="BD88" s="3">
        <f t="shared" si="28"/>
        <v>0</v>
      </c>
      <c r="BE88" s="3">
        <f t="shared" si="29"/>
        <v>-99493.22000000003</v>
      </c>
      <c r="BF88" s="94">
        <f t="shared" si="36"/>
        <v>-99493.22000000003</v>
      </c>
      <c r="BG88" s="6">
        <v>0</v>
      </c>
      <c r="BH88" s="6"/>
      <c r="BI88" s="1"/>
      <c r="BJ88" s="1"/>
      <c r="BK88" s="6">
        <f t="shared" si="38"/>
        <v>0</v>
      </c>
      <c r="BL88" s="94">
        <f>BF88+BK88</f>
        <v>-99493.22000000003</v>
      </c>
      <c r="BM88" s="96">
        <f t="shared" si="37"/>
        <v>-99493.22000000003</v>
      </c>
      <c r="BN88" s="104">
        <v>133036.55</v>
      </c>
    </row>
    <row r="89" spans="1:66" ht="15">
      <c r="A89" s="6">
        <v>81</v>
      </c>
      <c r="B89" s="31" t="s">
        <v>65</v>
      </c>
      <c r="C89" s="6">
        <v>1289.4</v>
      </c>
      <c r="D89" s="6">
        <v>0</v>
      </c>
      <c r="E89" s="35">
        <f t="shared" si="20"/>
        <v>1289.4</v>
      </c>
      <c r="F89" s="32">
        <v>3.1</v>
      </c>
      <c r="G89" s="32">
        <v>7.98</v>
      </c>
      <c r="H89" s="33">
        <f t="shared" si="21"/>
        <v>11.08</v>
      </c>
      <c r="I89" s="10">
        <f t="shared" si="22"/>
        <v>14286.552000000001</v>
      </c>
      <c r="J89" s="9">
        <f t="shared" si="24"/>
        <v>85719.312</v>
      </c>
      <c r="K89" s="32">
        <v>3.32</v>
      </c>
      <c r="L89" s="32">
        <v>8.52</v>
      </c>
      <c r="M89" s="33">
        <f t="shared" si="23"/>
        <v>11.84</v>
      </c>
      <c r="N89" s="10">
        <f t="shared" si="25"/>
        <v>15266.496000000001</v>
      </c>
      <c r="O89" s="9">
        <f t="shared" si="26"/>
        <v>91598.97600000001</v>
      </c>
      <c r="P89" s="55">
        <f t="shared" si="27"/>
        <v>177318.288</v>
      </c>
      <c r="Q89" s="8">
        <v>59376.55</v>
      </c>
      <c r="R89" s="55">
        <f t="shared" si="30"/>
        <v>117941.738</v>
      </c>
      <c r="S89" s="111">
        <v>117786.95</v>
      </c>
      <c r="T89" s="3">
        <v>5889.35</v>
      </c>
      <c r="U89" s="1">
        <v>3926.23</v>
      </c>
      <c r="V89" s="82">
        <f t="shared" si="31"/>
        <v>70672.20000000001</v>
      </c>
      <c r="W89" s="82">
        <f t="shared" si="32"/>
        <v>47114.76</v>
      </c>
      <c r="X89" s="3"/>
      <c r="Y89" s="6">
        <v>3197.71</v>
      </c>
      <c r="Z89" s="6">
        <v>2717.77</v>
      </c>
      <c r="AA89" s="6">
        <v>3608.42</v>
      </c>
      <c r="AB89" s="6">
        <v>2717.77</v>
      </c>
      <c r="AC89" s="1">
        <v>34232.03</v>
      </c>
      <c r="AD89" s="1">
        <v>11186.7</v>
      </c>
      <c r="AE89" s="1">
        <v>3197.71</v>
      </c>
      <c r="AF89" s="3">
        <v>8184.05</v>
      </c>
      <c r="AG89" s="1">
        <v>3197.71</v>
      </c>
      <c r="AH89" s="1">
        <v>2717.77</v>
      </c>
      <c r="AI89" s="1">
        <v>3448.92</v>
      </c>
      <c r="AJ89" s="1">
        <v>2717.77</v>
      </c>
      <c r="AK89" s="1">
        <v>10687.2</v>
      </c>
      <c r="AL89" s="1">
        <v>7682.68</v>
      </c>
      <c r="AM89" s="1">
        <v>12955.45</v>
      </c>
      <c r="AN89" s="1">
        <v>3385.82</v>
      </c>
      <c r="AO89" s="1">
        <v>4681.39</v>
      </c>
      <c r="AP89" s="1">
        <v>2898.28</v>
      </c>
      <c r="AQ89" s="1">
        <v>3416.91</v>
      </c>
      <c r="AR89" s="1">
        <v>2898.28</v>
      </c>
      <c r="AS89" s="1">
        <v>7325.92</v>
      </c>
      <c r="AT89" s="1">
        <v>2898.28</v>
      </c>
      <c r="AU89" s="1">
        <v>5007.63</v>
      </c>
      <c r="AV89" s="1">
        <v>3193.49</v>
      </c>
      <c r="AW89" s="6">
        <f t="shared" si="33"/>
        <v>94957</v>
      </c>
      <c r="AX89" s="6">
        <f t="shared" si="34"/>
        <v>53198.659999999996</v>
      </c>
      <c r="AY89" s="4">
        <f t="shared" si="35"/>
        <v>148155.66</v>
      </c>
      <c r="AZ89" s="1"/>
      <c r="BA89" s="1"/>
      <c r="BB89" s="1"/>
      <c r="BC89" s="1"/>
      <c r="BD89" s="3">
        <f t="shared" si="28"/>
        <v>-24284.79999999999</v>
      </c>
      <c r="BE89" s="3">
        <f t="shared" si="29"/>
        <v>-6083.899999999994</v>
      </c>
      <c r="BF89" s="94">
        <f t="shared" si="36"/>
        <v>-30368.699999999983</v>
      </c>
      <c r="BG89" s="6">
        <v>0</v>
      </c>
      <c r="BH89" s="6"/>
      <c r="BI89" s="1"/>
      <c r="BJ89" s="1"/>
      <c r="BK89" s="6">
        <f t="shared" si="38"/>
        <v>0</v>
      </c>
      <c r="BL89" s="94">
        <f>BF89+BK89</f>
        <v>-30368.699999999983</v>
      </c>
      <c r="BM89" s="96">
        <f t="shared" si="37"/>
        <v>-30368.699999999983</v>
      </c>
      <c r="BN89" s="104">
        <v>50203.29</v>
      </c>
    </row>
    <row r="90" spans="1:66" ht="15">
      <c r="A90" s="6">
        <v>82</v>
      </c>
      <c r="B90" s="40" t="s">
        <v>66</v>
      </c>
      <c r="C90" s="6">
        <v>2007.2</v>
      </c>
      <c r="D90" s="6">
        <v>0</v>
      </c>
      <c r="E90" s="35">
        <f t="shared" si="20"/>
        <v>2007.2</v>
      </c>
      <c r="F90" s="41">
        <v>3.1</v>
      </c>
      <c r="G90" s="41">
        <v>7.59</v>
      </c>
      <c r="H90" s="42">
        <f t="shared" si="21"/>
        <v>10.69</v>
      </c>
      <c r="I90" s="10">
        <f t="shared" si="22"/>
        <v>21456.968</v>
      </c>
      <c r="J90" s="9">
        <f t="shared" si="24"/>
        <v>128741.808</v>
      </c>
      <c r="K90" s="32">
        <v>3.32</v>
      </c>
      <c r="L90" s="32">
        <v>8.11</v>
      </c>
      <c r="M90" s="42">
        <f t="shared" si="23"/>
        <v>11.43</v>
      </c>
      <c r="N90" s="10">
        <f t="shared" si="25"/>
        <v>22942.296</v>
      </c>
      <c r="O90" s="9">
        <f t="shared" si="26"/>
        <v>137653.77599999998</v>
      </c>
      <c r="P90" s="55">
        <f t="shared" si="27"/>
        <v>266395.584</v>
      </c>
      <c r="Q90" s="8"/>
      <c r="R90" s="55">
        <f t="shared" si="30"/>
        <v>266395.584</v>
      </c>
      <c r="S90" s="111">
        <v>266154.72</v>
      </c>
      <c r="T90" s="3">
        <v>0</v>
      </c>
      <c r="U90" s="1">
        <v>22179.56</v>
      </c>
      <c r="V90" s="82">
        <f t="shared" si="31"/>
        <v>0</v>
      </c>
      <c r="W90" s="82">
        <f t="shared" si="32"/>
        <v>266154.72000000003</v>
      </c>
      <c r="X90" s="3"/>
      <c r="Y90" s="6">
        <v>0</v>
      </c>
      <c r="Z90" s="6">
        <v>218082.54</v>
      </c>
      <c r="AA90" s="6"/>
      <c r="AB90" s="6">
        <v>24844.23</v>
      </c>
      <c r="AC90" s="1">
        <v>0</v>
      </c>
      <c r="AD90" s="1">
        <v>10354.37</v>
      </c>
      <c r="AE90" s="1"/>
      <c r="AF90" s="3">
        <v>12238.47</v>
      </c>
      <c r="AG90" s="1"/>
      <c r="AH90" s="1">
        <v>15793.13</v>
      </c>
      <c r="AI90" s="1">
        <v>0</v>
      </c>
      <c r="AJ90" s="1">
        <v>11241.72</v>
      </c>
      <c r="AK90" s="1">
        <v>0</v>
      </c>
      <c r="AL90" s="1">
        <v>16335.41</v>
      </c>
      <c r="AM90" s="1">
        <v>0</v>
      </c>
      <c r="AN90" s="1">
        <v>14401.41</v>
      </c>
      <c r="AO90" s="1">
        <v>0</v>
      </c>
      <c r="AP90" s="1">
        <v>20763.11</v>
      </c>
      <c r="AQ90" s="1">
        <v>0</v>
      </c>
      <c r="AR90" s="1">
        <v>6199.34</v>
      </c>
      <c r="AS90" s="1">
        <v>0</v>
      </c>
      <c r="AT90" s="1">
        <v>4539.36</v>
      </c>
      <c r="AU90" s="1">
        <v>0</v>
      </c>
      <c r="AV90" s="1">
        <v>4539.36</v>
      </c>
      <c r="AW90" s="6">
        <f t="shared" si="33"/>
        <v>0</v>
      </c>
      <c r="AX90" s="6">
        <f t="shared" si="34"/>
        <v>359332.4499999999</v>
      </c>
      <c r="AY90" s="4">
        <f t="shared" si="35"/>
        <v>359332.4499999999</v>
      </c>
      <c r="AZ90" s="1"/>
      <c r="BA90" s="1"/>
      <c r="BB90" s="1"/>
      <c r="BC90" s="1"/>
      <c r="BD90" s="3">
        <f t="shared" si="28"/>
        <v>0</v>
      </c>
      <c r="BE90" s="3">
        <f t="shared" si="29"/>
        <v>-93177.72999999986</v>
      </c>
      <c r="BF90" s="94">
        <f t="shared" si="36"/>
        <v>-93177.72999999986</v>
      </c>
      <c r="BG90" s="6">
        <v>58839.44</v>
      </c>
      <c r="BH90" s="6"/>
      <c r="BI90" s="1"/>
      <c r="BJ90" s="1"/>
      <c r="BK90" s="6">
        <f t="shared" si="38"/>
        <v>58839.44</v>
      </c>
      <c r="BL90" s="94">
        <f>BF90+BK90</f>
        <v>-34338.28999999986</v>
      </c>
      <c r="BM90" s="96">
        <f t="shared" si="37"/>
        <v>-34338.28999999986</v>
      </c>
      <c r="BN90" s="104">
        <v>100696.42</v>
      </c>
    </row>
    <row r="91" spans="1:66" ht="15">
      <c r="A91" s="6">
        <v>83</v>
      </c>
      <c r="B91" s="40" t="s">
        <v>67</v>
      </c>
      <c r="C91" s="6">
        <v>1107.4</v>
      </c>
      <c r="D91" s="6">
        <v>165.6</v>
      </c>
      <c r="E91" s="35">
        <f t="shared" si="20"/>
        <v>1273</v>
      </c>
      <c r="F91" s="41">
        <v>3.1</v>
      </c>
      <c r="G91" s="41">
        <v>7.59</v>
      </c>
      <c r="H91" s="42">
        <f t="shared" si="21"/>
        <v>10.69</v>
      </c>
      <c r="I91" s="10">
        <f t="shared" si="22"/>
        <v>13608.369999999999</v>
      </c>
      <c r="J91" s="9">
        <f t="shared" si="24"/>
        <v>81650.22</v>
      </c>
      <c r="K91" s="32">
        <v>3.32</v>
      </c>
      <c r="L91" s="32">
        <v>8.11</v>
      </c>
      <c r="M91" s="42">
        <f t="shared" si="23"/>
        <v>11.43</v>
      </c>
      <c r="N91" s="10">
        <f t="shared" si="25"/>
        <v>14550.39</v>
      </c>
      <c r="O91" s="9">
        <f t="shared" si="26"/>
        <v>87302.34</v>
      </c>
      <c r="P91" s="55">
        <f t="shared" si="27"/>
        <v>168952.56</v>
      </c>
      <c r="Q91" s="8"/>
      <c r="R91" s="55">
        <f t="shared" si="30"/>
        <v>168952.56</v>
      </c>
      <c r="S91" s="111">
        <v>168799.8</v>
      </c>
      <c r="T91" s="3">
        <v>0</v>
      </c>
      <c r="U91" s="1">
        <v>14066.65</v>
      </c>
      <c r="V91" s="82">
        <f t="shared" si="31"/>
        <v>0</v>
      </c>
      <c r="W91" s="82">
        <f t="shared" si="32"/>
        <v>168799.8</v>
      </c>
      <c r="X91" s="3"/>
      <c r="Y91" s="6">
        <v>0</v>
      </c>
      <c r="Z91" s="6">
        <v>9178.34</v>
      </c>
      <c r="AA91" s="6"/>
      <c r="AB91" s="6">
        <v>90798.76</v>
      </c>
      <c r="AC91" s="1">
        <v>0</v>
      </c>
      <c r="AD91" s="1">
        <v>8157.26</v>
      </c>
      <c r="AE91" s="1"/>
      <c r="AF91" s="3">
        <v>13900.58</v>
      </c>
      <c r="AG91" s="1"/>
      <c r="AH91" s="1">
        <v>9945.53</v>
      </c>
      <c r="AI91" s="1">
        <v>0</v>
      </c>
      <c r="AJ91" s="1">
        <v>13194.57</v>
      </c>
      <c r="AK91" s="1">
        <v>0</v>
      </c>
      <c r="AL91" s="1">
        <v>14385.09</v>
      </c>
      <c r="AM91" s="1">
        <v>0</v>
      </c>
      <c r="AN91" s="1">
        <v>6321.48</v>
      </c>
      <c r="AO91" s="1">
        <v>0</v>
      </c>
      <c r="AP91" s="1">
        <v>6237.13</v>
      </c>
      <c r="AQ91" s="1">
        <v>0</v>
      </c>
      <c r="AR91" s="1">
        <v>2909.81</v>
      </c>
      <c r="AS91" s="1">
        <v>0</v>
      </c>
      <c r="AT91" s="1">
        <v>2863.68</v>
      </c>
      <c r="AU91" s="1">
        <v>0</v>
      </c>
      <c r="AV91" s="1">
        <v>4391.23</v>
      </c>
      <c r="AW91" s="6">
        <f t="shared" si="33"/>
        <v>0</v>
      </c>
      <c r="AX91" s="6">
        <f t="shared" si="34"/>
        <v>182283.46000000002</v>
      </c>
      <c r="AY91" s="4">
        <f t="shared" si="35"/>
        <v>182283.46000000002</v>
      </c>
      <c r="AZ91" s="1"/>
      <c r="BA91" s="1"/>
      <c r="BB91" s="1"/>
      <c r="BC91" s="1"/>
      <c r="BD91" s="3">
        <f t="shared" si="28"/>
        <v>0</v>
      </c>
      <c r="BE91" s="3">
        <f t="shared" si="29"/>
        <v>-13483.660000000033</v>
      </c>
      <c r="BF91" s="94">
        <f t="shared" si="36"/>
        <v>-13483.660000000033</v>
      </c>
      <c r="BG91" s="6">
        <v>29953.54</v>
      </c>
      <c r="BH91" s="6"/>
      <c r="BI91" s="1"/>
      <c r="BJ91" s="1"/>
      <c r="BK91" s="6">
        <f t="shared" si="38"/>
        <v>29953.54</v>
      </c>
      <c r="BL91" s="13">
        <v>0</v>
      </c>
      <c r="BM91" s="101">
        <f t="shared" si="37"/>
        <v>16469.87999999997</v>
      </c>
      <c r="BN91" s="104">
        <v>162362.1</v>
      </c>
    </row>
    <row r="92" spans="1:66" ht="15">
      <c r="A92" s="6">
        <v>84</v>
      </c>
      <c r="B92" s="31" t="s">
        <v>68</v>
      </c>
      <c r="C92" s="6">
        <v>2487.9</v>
      </c>
      <c r="D92" s="6">
        <v>0</v>
      </c>
      <c r="E92" s="35">
        <f t="shared" si="20"/>
        <v>2487.9</v>
      </c>
      <c r="F92" s="32">
        <v>3.1</v>
      </c>
      <c r="G92" s="32">
        <v>8.4</v>
      </c>
      <c r="H92" s="33">
        <f t="shared" si="21"/>
        <v>11.5</v>
      </c>
      <c r="I92" s="10">
        <f t="shared" si="22"/>
        <v>28610.850000000002</v>
      </c>
      <c r="J92" s="9">
        <f t="shared" si="24"/>
        <v>171665.1</v>
      </c>
      <c r="K92" s="32">
        <v>3.32</v>
      </c>
      <c r="L92" s="32">
        <v>8.97</v>
      </c>
      <c r="M92" s="33">
        <f t="shared" si="23"/>
        <v>12.290000000000001</v>
      </c>
      <c r="N92" s="10">
        <f t="shared" si="25"/>
        <v>30576.291000000005</v>
      </c>
      <c r="O92" s="9">
        <f t="shared" si="26"/>
        <v>183457.74600000004</v>
      </c>
      <c r="P92" s="55">
        <f t="shared" si="27"/>
        <v>355122.846</v>
      </c>
      <c r="Q92" s="8">
        <v>180745.78</v>
      </c>
      <c r="R92" s="55">
        <f t="shared" si="30"/>
        <v>174377.06600000002</v>
      </c>
      <c r="S92" s="111">
        <v>174078.51</v>
      </c>
      <c r="T92" s="3">
        <v>8268.73</v>
      </c>
      <c r="U92" s="1">
        <v>6237.81</v>
      </c>
      <c r="V92" s="82">
        <f t="shared" si="31"/>
        <v>99224.76</v>
      </c>
      <c r="W92" s="82">
        <f t="shared" si="32"/>
        <v>74853.72</v>
      </c>
      <c r="X92" s="3"/>
      <c r="Y92" s="6">
        <v>8226.42</v>
      </c>
      <c r="Z92" s="6">
        <v>5465.02</v>
      </c>
      <c r="AA92" s="6">
        <v>10872.56</v>
      </c>
      <c r="AB92" s="6">
        <v>5256.46</v>
      </c>
      <c r="AC92" s="1">
        <v>35421.14</v>
      </c>
      <c r="AD92" s="1">
        <v>5256.46</v>
      </c>
      <c r="AE92" s="1">
        <v>6531.58</v>
      </c>
      <c r="AF92" s="3">
        <v>5256.46</v>
      </c>
      <c r="AG92" s="1">
        <v>7372.17</v>
      </c>
      <c r="AH92" s="1">
        <v>6914.88</v>
      </c>
      <c r="AI92" s="1">
        <v>6588.67</v>
      </c>
      <c r="AJ92" s="1">
        <v>5256.46</v>
      </c>
      <c r="AK92" s="1">
        <v>7837.7</v>
      </c>
      <c r="AL92" s="1">
        <v>5604.77</v>
      </c>
      <c r="AM92" s="1">
        <v>8525.39</v>
      </c>
      <c r="AN92" s="1">
        <v>6471.87</v>
      </c>
      <c r="AO92" s="1">
        <v>15494.57</v>
      </c>
      <c r="AP92" s="1">
        <v>7403.97</v>
      </c>
      <c r="AQ92" s="1">
        <v>39534.24</v>
      </c>
      <c r="AR92" s="1">
        <v>19369.13</v>
      </c>
      <c r="AS92" s="1">
        <v>14139.67</v>
      </c>
      <c r="AT92" s="1">
        <v>6268.02</v>
      </c>
      <c r="AU92" s="1">
        <v>7174.84</v>
      </c>
      <c r="AV92" s="1">
        <v>5815.64</v>
      </c>
      <c r="AW92" s="6">
        <f t="shared" si="33"/>
        <v>167718.94999999998</v>
      </c>
      <c r="AX92" s="6">
        <f t="shared" si="34"/>
        <v>84339.14</v>
      </c>
      <c r="AY92" s="4">
        <f t="shared" si="35"/>
        <v>252058.08999999997</v>
      </c>
      <c r="AZ92" s="1"/>
      <c r="BA92" s="1"/>
      <c r="BB92" s="1"/>
      <c r="BC92" s="1"/>
      <c r="BD92" s="3">
        <f t="shared" si="28"/>
        <v>-68494.18999999999</v>
      </c>
      <c r="BE92" s="3">
        <f t="shared" si="29"/>
        <v>-9485.419999999998</v>
      </c>
      <c r="BF92" s="94">
        <f t="shared" si="36"/>
        <v>-77979.60999999999</v>
      </c>
      <c r="BG92" s="6">
        <v>1064.05</v>
      </c>
      <c r="BH92" s="6"/>
      <c r="BI92" s="1"/>
      <c r="BJ92" s="1"/>
      <c r="BK92" s="6">
        <f t="shared" si="38"/>
        <v>1064.05</v>
      </c>
      <c r="BL92" s="94">
        <f>BF92+BK92</f>
        <v>-76915.55999999998</v>
      </c>
      <c r="BM92" s="96">
        <f t="shared" si="37"/>
        <v>-76915.55999999998</v>
      </c>
      <c r="BN92" s="104">
        <v>226438.14</v>
      </c>
    </row>
    <row r="93" spans="1:66" ht="15">
      <c r="A93" s="6">
        <v>85</v>
      </c>
      <c r="B93" s="40" t="s">
        <v>69</v>
      </c>
      <c r="C93" s="6">
        <v>391.7</v>
      </c>
      <c r="D93" s="6">
        <v>0</v>
      </c>
      <c r="E93" s="35">
        <f t="shared" si="20"/>
        <v>391.7</v>
      </c>
      <c r="F93" s="41">
        <v>3.1</v>
      </c>
      <c r="G93" s="41">
        <v>6.59</v>
      </c>
      <c r="H93" s="42">
        <f t="shared" si="21"/>
        <v>9.69</v>
      </c>
      <c r="I93" s="10">
        <f t="shared" si="22"/>
        <v>3795.573</v>
      </c>
      <c r="J93" s="9">
        <f t="shared" si="24"/>
        <v>22773.438</v>
      </c>
      <c r="K93" s="32">
        <v>3.32</v>
      </c>
      <c r="L93" s="32">
        <v>7.04</v>
      </c>
      <c r="M93" s="42">
        <f t="shared" si="23"/>
        <v>10.36</v>
      </c>
      <c r="N93" s="10">
        <f t="shared" si="25"/>
        <v>4058.0119999999997</v>
      </c>
      <c r="O93" s="9">
        <f t="shared" si="26"/>
        <v>24348.072</v>
      </c>
      <c r="P93" s="55">
        <f t="shared" si="27"/>
        <v>47121.509999999995</v>
      </c>
      <c r="Q93" s="8">
        <v>6578.97</v>
      </c>
      <c r="R93" s="55">
        <f t="shared" si="30"/>
        <v>40542.53999999999</v>
      </c>
      <c r="S93" s="111">
        <v>40495.53</v>
      </c>
      <c r="T93" s="3">
        <v>0</v>
      </c>
      <c r="U93" s="1">
        <v>3374.63</v>
      </c>
      <c r="V93" s="82">
        <f t="shared" si="31"/>
        <v>0</v>
      </c>
      <c r="W93" s="82">
        <f t="shared" si="32"/>
        <v>40495.56</v>
      </c>
      <c r="X93" s="3"/>
      <c r="Y93" s="6">
        <v>0</v>
      </c>
      <c r="Z93" s="6">
        <v>1743.07</v>
      </c>
      <c r="AA93" s="6"/>
      <c r="AB93" s="6">
        <v>1743.07</v>
      </c>
      <c r="AC93" s="1">
        <v>0</v>
      </c>
      <c r="AD93" s="1">
        <v>1743.07</v>
      </c>
      <c r="AE93" s="1"/>
      <c r="AF93" s="3">
        <v>1743.07</v>
      </c>
      <c r="AG93" s="1"/>
      <c r="AH93" s="1">
        <v>3423.21</v>
      </c>
      <c r="AI93" s="1">
        <v>0</v>
      </c>
      <c r="AJ93" s="1">
        <v>1952.41</v>
      </c>
      <c r="AK93" s="1">
        <v>0</v>
      </c>
      <c r="AL93" s="1">
        <v>3847.91</v>
      </c>
      <c r="AM93" s="1">
        <v>0</v>
      </c>
      <c r="AN93" s="1">
        <v>1864.5</v>
      </c>
      <c r="AO93" s="1">
        <v>0</v>
      </c>
      <c r="AP93" s="1">
        <v>2297.13</v>
      </c>
      <c r="AQ93" s="1">
        <v>0</v>
      </c>
      <c r="AR93" s="1">
        <v>2283.18</v>
      </c>
      <c r="AS93" s="1">
        <v>0</v>
      </c>
      <c r="AT93" s="1">
        <v>1864.5</v>
      </c>
      <c r="AU93" s="1">
        <v>0</v>
      </c>
      <c r="AV93" s="1">
        <v>2453.35</v>
      </c>
      <c r="AW93" s="6">
        <f t="shared" si="33"/>
        <v>0</v>
      </c>
      <c r="AX93" s="6">
        <f t="shared" si="34"/>
        <v>26958.469999999998</v>
      </c>
      <c r="AY93" s="4">
        <f t="shared" si="35"/>
        <v>26958.469999999998</v>
      </c>
      <c r="AZ93" s="1"/>
      <c r="BA93" s="1">
        <f>262.44*4</f>
        <v>1049.76</v>
      </c>
      <c r="BB93" s="1"/>
      <c r="BC93" s="1"/>
      <c r="BD93" s="3">
        <f t="shared" si="28"/>
        <v>0</v>
      </c>
      <c r="BE93" s="3">
        <f t="shared" si="29"/>
        <v>12487.33</v>
      </c>
      <c r="BF93" s="13">
        <f t="shared" si="36"/>
        <v>12487.33</v>
      </c>
      <c r="BG93" s="6">
        <v>0</v>
      </c>
      <c r="BH93" s="6"/>
      <c r="BI93" s="1"/>
      <c r="BJ93" s="1"/>
      <c r="BK93" s="1">
        <f t="shared" si="38"/>
        <v>0</v>
      </c>
      <c r="BL93" s="91"/>
      <c r="BM93" s="101">
        <f t="shared" si="37"/>
        <v>12487.33</v>
      </c>
      <c r="BN93" s="104">
        <v>203488.54</v>
      </c>
    </row>
    <row r="94" spans="1:66" ht="15">
      <c r="A94" s="6">
        <v>86</v>
      </c>
      <c r="B94" s="40" t="s">
        <v>70</v>
      </c>
      <c r="C94" s="6">
        <v>600.9</v>
      </c>
      <c r="D94" s="6">
        <v>0</v>
      </c>
      <c r="E94" s="35">
        <f t="shared" si="20"/>
        <v>600.9</v>
      </c>
      <c r="F94" s="41">
        <v>3.1</v>
      </c>
      <c r="G94" s="41">
        <v>6.59</v>
      </c>
      <c r="H94" s="42">
        <f t="shared" si="21"/>
        <v>9.69</v>
      </c>
      <c r="I94" s="10">
        <f t="shared" si="22"/>
        <v>5822.721</v>
      </c>
      <c r="J94" s="9">
        <f t="shared" si="24"/>
        <v>34936.326</v>
      </c>
      <c r="K94" s="32">
        <v>3.32</v>
      </c>
      <c r="L94" s="32">
        <v>7.04</v>
      </c>
      <c r="M94" s="42">
        <f t="shared" si="23"/>
        <v>10.36</v>
      </c>
      <c r="N94" s="10">
        <f t="shared" si="25"/>
        <v>6225.324</v>
      </c>
      <c r="O94" s="9">
        <f t="shared" si="26"/>
        <v>37351.943999999996</v>
      </c>
      <c r="P94" s="55">
        <f t="shared" si="27"/>
        <v>72288.26999999999</v>
      </c>
      <c r="Q94" s="8">
        <v>3264.78</v>
      </c>
      <c r="R94" s="55">
        <f t="shared" si="30"/>
        <v>69023.48999999999</v>
      </c>
      <c r="S94" s="111">
        <v>68951.4</v>
      </c>
      <c r="T94" s="3">
        <v>0</v>
      </c>
      <c r="U94" s="1">
        <v>5745.95</v>
      </c>
      <c r="V94" s="82">
        <f t="shared" si="31"/>
        <v>0</v>
      </c>
      <c r="W94" s="82">
        <f t="shared" si="32"/>
        <v>68951.4</v>
      </c>
      <c r="X94" s="3"/>
      <c r="Y94" s="6">
        <v>0</v>
      </c>
      <c r="Z94" s="6">
        <v>1183.77</v>
      </c>
      <c r="AA94" s="6"/>
      <c r="AB94" s="6">
        <v>2852.22</v>
      </c>
      <c r="AC94" s="1">
        <v>0</v>
      </c>
      <c r="AD94" s="1">
        <v>1183.77</v>
      </c>
      <c r="AE94" s="1"/>
      <c r="AF94" s="3">
        <v>6003.43</v>
      </c>
      <c r="AG94" s="1"/>
      <c r="AH94" s="1">
        <v>2539.05</v>
      </c>
      <c r="AI94" s="1">
        <v>0</v>
      </c>
      <c r="AJ94" s="1">
        <v>1434.98</v>
      </c>
      <c r="AK94" s="1">
        <v>0</v>
      </c>
      <c r="AL94" s="1">
        <v>4010.31</v>
      </c>
      <c r="AM94" s="1">
        <v>0</v>
      </c>
      <c r="AN94" s="1">
        <v>3178.34</v>
      </c>
      <c r="AO94" s="1">
        <v>0</v>
      </c>
      <c r="AP94" s="1">
        <v>2813.37</v>
      </c>
      <c r="AQ94" s="1">
        <v>0</v>
      </c>
      <c r="AR94" s="1">
        <v>2022.92</v>
      </c>
      <c r="AS94" s="1">
        <v>0</v>
      </c>
      <c r="AT94" s="1">
        <v>1812.9</v>
      </c>
      <c r="AU94" s="1">
        <v>0</v>
      </c>
      <c r="AV94" s="1">
        <v>1267.9</v>
      </c>
      <c r="AW94" s="6">
        <f t="shared" si="33"/>
        <v>0</v>
      </c>
      <c r="AX94" s="6">
        <f t="shared" si="34"/>
        <v>30302.960000000006</v>
      </c>
      <c r="AY94" s="4">
        <f t="shared" si="35"/>
        <v>30302.960000000006</v>
      </c>
      <c r="AZ94" s="1"/>
      <c r="BA94" s="1"/>
      <c r="BB94" s="1"/>
      <c r="BC94" s="1"/>
      <c r="BD94" s="3">
        <f t="shared" si="28"/>
        <v>0</v>
      </c>
      <c r="BE94" s="3">
        <f t="shared" si="29"/>
        <v>38648.43999999999</v>
      </c>
      <c r="BF94" s="13">
        <f t="shared" si="36"/>
        <v>38648.43999999999</v>
      </c>
      <c r="BG94" s="81">
        <v>0</v>
      </c>
      <c r="BH94" s="61"/>
      <c r="BI94" s="59"/>
      <c r="BJ94" s="59"/>
      <c r="BK94" s="1">
        <f t="shared" si="38"/>
        <v>0</v>
      </c>
      <c r="BL94" s="91"/>
      <c r="BM94" s="101">
        <f t="shared" si="37"/>
        <v>38648.43999999999</v>
      </c>
      <c r="BN94" s="104">
        <v>316352.28</v>
      </c>
    </row>
    <row r="95" spans="1:66" ht="15">
      <c r="A95" s="6">
        <v>87</v>
      </c>
      <c r="B95" s="40" t="s">
        <v>71</v>
      </c>
      <c r="C95" s="6">
        <v>379.7</v>
      </c>
      <c r="D95" s="6">
        <v>0</v>
      </c>
      <c r="E95" s="35">
        <f t="shared" si="20"/>
        <v>379.7</v>
      </c>
      <c r="F95" s="41">
        <v>3.1</v>
      </c>
      <c r="G95" s="41">
        <v>6.47</v>
      </c>
      <c r="H95" s="42">
        <f t="shared" si="21"/>
        <v>9.57</v>
      </c>
      <c r="I95" s="10">
        <f t="shared" si="22"/>
        <v>3633.729</v>
      </c>
      <c r="J95" s="9">
        <f t="shared" si="24"/>
        <v>21802.374</v>
      </c>
      <c r="K95" s="32">
        <v>3.32</v>
      </c>
      <c r="L95" s="32">
        <v>6.9</v>
      </c>
      <c r="M95" s="42">
        <f t="shared" si="23"/>
        <v>10.22</v>
      </c>
      <c r="N95" s="10">
        <f t="shared" si="25"/>
        <v>3880.534</v>
      </c>
      <c r="O95" s="9">
        <f t="shared" si="26"/>
        <v>23283.204</v>
      </c>
      <c r="P95" s="55">
        <f t="shared" si="27"/>
        <v>45085.578</v>
      </c>
      <c r="Q95" s="8">
        <v>6494.11</v>
      </c>
      <c r="R95" s="55">
        <f t="shared" si="30"/>
        <v>38591.468</v>
      </c>
      <c r="S95" s="111">
        <v>38568.71</v>
      </c>
      <c r="T95" s="3">
        <v>0</v>
      </c>
      <c r="U95" s="1">
        <v>3214.06</v>
      </c>
      <c r="V95" s="82">
        <f t="shared" si="31"/>
        <v>0</v>
      </c>
      <c r="W95" s="82">
        <f t="shared" si="32"/>
        <v>38568.72</v>
      </c>
      <c r="X95" s="3"/>
      <c r="Y95" s="6">
        <v>0</v>
      </c>
      <c r="Z95" s="6">
        <v>925.66</v>
      </c>
      <c r="AA95" s="6"/>
      <c r="AB95" s="6">
        <v>925.66</v>
      </c>
      <c r="AC95" s="1">
        <v>0</v>
      </c>
      <c r="AD95" s="1">
        <v>2175.66</v>
      </c>
      <c r="AE95" s="1"/>
      <c r="AF95" s="3">
        <v>8095.94</v>
      </c>
      <c r="AG95" s="1"/>
      <c r="AH95" s="1">
        <v>7794.22</v>
      </c>
      <c r="AI95" s="1">
        <v>0</v>
      </c>
      <c r="AJ95" s="1">
        <v>1135</v>
      </c>
      <c r="AK95" s="1">
        <v>0</v>
      </c>
      <c r="AL95" s="1">
        <v>2188.14</v>
      </c>
      <c r="AM95" s="1">
        <v>0</v>
      </c>
      <c r="AN95" s="1">
        <v>14694.25</v>
      </c>
      <c r="AO95" s="1">
        <v>0</v>
      </c>
      <c r="AP95" s="1">
        <v>978.82</v>
      </c>
      <c r="AQ95" s="1">
        <v>0</v>
      </c>
      <c r="AR95" s="1">
        <v>978.82</v>
      </c>
      <c r="AS95" s="1">
        <v>0</v>
      </c>
      <c r="AT95" s="1">
        <v>1873.23</v>
      </c>
      <c r="AU95" s="1">
        <v>0</v>
      </c>
      <c r="AV95" s="1">
        <v>1478.82</v>
      </c>
      <c r="AW95" s="6">
        <f t="shared" si="33"/>
        <v>0</v>
      </c>
      <c r="AX95" s="6">
        <f t="shared" si="34"/>
        <v>43244.22</v>
      </c>
      <c r="AY95" s="4">
        <f t="shared" si="35"/>
        <v>43244.22</v>
      </c>
      <c r="AZ95" s="1"/>
      <c r="BA95" s="1"/>
      <c r="BB95" s="1"/>
      <c r="BC95" s="1"/>
      <c r="BD95" s="3">
        <f t="shared" si="28"/>
        <v>0</v>
      </c>
      <c r="BE95" s="3">
        <f t="shared" si="29"/>
        <v>-4675.5</v>
      </c>
      <c r="BF95" s="94">
        <f t="shared" si="36"/>
        <v>-4675.5</v>
      </c>
      <c r="BG95" s="81">
        <v>0</v>
      </c>
      <c r="BH95" s="81"/>
      <c r="BI95" s="80"/>
      <c r="BJ95" s="80"/>
      <c r="BK95" s="6">
        <f t="shared" si="38"/>
        <v>0</v>
      </c>
      <c r="BL95" s="94">
        <f>BF95+BK95</f>
        <v>-4675.5</v>
      </c>
      <c r="BM95" s="96">
        <f t="shared" si="37"/>
        <v>-4675.5</v>
      </c>
      <c r="BN95" s="104">
        <v>58642.66</v>
      </c>
    </row>
    <row r="96" spans="1:66" ht="15">
      <c r="A96" s="6">
        <v>88</v>
      </c>
      <c r="B96" s="40" t="s">
        <v>72</v>
      </c>
      <c r="C96" s="6">
        <v>377.8</v>
      </c>
      <c r="D96" s="6">
        <v>0</v>
      </c>
      <c r="E96" s="35">
        <f t="shared" si="20"/>
        <v>377.8</v>
      </c>
      <c r="F96" s="41">
        <v>3.1</v>
      </c>
      <c r="G96" s="41">
        <v>6.47</v>
      </c>
      <c r="H96" s="42">
        <f t="shared" si="21"/>
        <v>9.57</v>
      </c>
      <c r="I96" s="10">
        <f t="shared" si="22"/>
        <v>3615.5460000000003</v>
      </c>
      <c r="J96" s="9">
        <f t="shared" si="24"/>
        <v>21693.276</v>
      </c>
      <c r="K96" s="32">
        <v>3.32</v>
      </c>
      <c r="L96" s="32">
        <v>6.9</v>
      </c>
      <c r="M96" s="42">
        <f t="shared" si="23"/>
        <v>10.22</v>
      </c>
      <c r="N96" s="10">
        <f t="shared" si="25"/>
        <v>3861.1160000000004</v>
      </c>
      <c r="O96" s="9">
        <f t="shared" si="26"/>
        <v>23166.696000000004</v>
      </c>
      <c r="P96" s="55">
        <f t="shared" si="27"/>
        <v>44859.97200000001</v>
      </c>
      <c r="Q96" s="8"/>
      <c r="R96" s="55">
        <f t="shared" si="30"/>
        <v>44859.97200000001</v>
      </c>
      <c r="S96" s="111">
        <v>44837.34</v>
      </c>
      <c r="T96" s="3">
        <v>0</v>
      </c>
      <c r="U96" s="1">
        <v>3736.45</v>
      </c>
      <c r="V96" s="82">
        <f t="shared" si="31"/>
        <v>0</v>
      </c>
      <c r="W96" s="82">
        <f t="shared" si="32"/>
        <v>44837.399999999994</v>
      </c>
      <c r="X96" s="3"/>
      <c r="Y96" s="6">
        <v>0</v>
      </c>
      <c r="Z96" s="6">
        <v>1858.86</v>
      </c>
      <c r="AA96" s="6"/>
      <c r="AB96" s="6">
        <v>1858.86</v>
      </c>
      <c r="AC96" s="1">
        <v>0</v>
      </c>
      <c r="AD96" s="1">
        <v>4169.09</v>
      </c>
      <c r="AE96" s="1"/>
      <c r="AF96" s="3">
        <v>9029.14</v>
      </c>
      <c r="AG96" s="1"/>
      <c r="AH96" s="1">
        <v>1858.86</v>
      </c>
      <c r="AI96" s="1">
        <v>0</v>
      </c>
      <c r="AJ96" s="1">
        <v>2068.2</v>
      </c>
      <c r="AK96" s="1">
        <v>0</v>
      </c>
      <c r="AL96" s="1">
        <v>4079.75</v>
      </c>
      <c r="AM96" s="1">
        <v>0</v>
      </c>
      <c r="AN96" s="1">
        <v>1975.98</v>
      </c>
      <c r="AO96" s="1">
        <v>0</v>
      </c>
      <c r="AP96" s="1">
        <v>2697.18</v>
      </c>
      <c r="AQ96" s="1">
        <v>0</v>
      </c>
      <c r="AR96" s="1">
        <v>4557.92</v>
      </c>
      <c r="AS96" s="1">
        <v>0</v>
      </c>
      <c r="AT96" s="1">
        <v>3397.43</v>
      </c>
      <c r="AU96" s="1">
        <v>0</v>
      </c>
      <c r="AV96" s="1">
        <v>2988.12</v>
      </c>
      <c r="AW96" s="6">
        <f t="shared" si="33"/>
        <v>0</v>
      </c>
      <c r="AX96" s="6">
        <f t="shared" si="34"/>
        <v>40539.39</v>
      </c>
      <c r="AY96" s="4">
        <f t="shared" si="35"/>
        <v>40539.39</v>
      </c>
      <c r="AZ96" s="1"/>
      <c r="BA96" s="1"/>
      <c r="BB96" s="1"/>
      <c r="BC96" s="1"/>
      <c r="BD96" s="3">
        <f t="shared" si="28"/>
        <v>0</v>
      </c>
      <c r="BE96" s="3">
        <f t="shared" si="29"/>
        <v>4298.009999999995</v>
      </c>
      <c r="BF96" s="13">
        <f t="shared" si="36"/>
        <v>4298.009999999995</v>
      </c>
      <c r="BG96" s="6">
        <v>7333.25</v>
      </c>
      <c r="BH96" s="6"/>
      <c r="BI96" s="1"/>
      <c r="BJ96" s="1"/>
      <c r="BK96" s="1">
        <f t="shared" si="38"/>
        <v>7333.25</v>
      </c>
      <c r="BL96" s="91"/>
      <c r="BM96" s="101">
        <f t="shared" si="37"/>
        <v>11631.259999999995</v>
      </c>
      <c r="BN96" s="104">
        <v>275199.13</v>
      </c>
    </row>
    <row r="97" spans="1:66" ht="15">
      <c r="A97" s="6">
        <v>90</v>
      </c>
      <c r="B97" s="40" t="s">
        <v>73</v>
      </c>
      <c r="C97" s="6">
        <v>363.5</v>
      </c>
      <c r="D97" s="6">
        <v>0</v>
      </c>
      <c r="E97" s="35">
        <f t="shared" si="20"/>
        <v>363.5</v>
      </c>
      <c r="F97" s="41">
        <v>3.1</v>
      </c>
      <c r="G97" s="41">
        <v>6.47</v>
      </c>
      <c r="H97" s="42">
        <f t="shared" si="21"/>
        <v>9.57</v>
      </c>
      <c r="I97" s="10">
        <f t="shared" si="22"/>
        <v>3478.695</v>
      </c>
      <c r="J97" s="9">
        <f t="shared" si="24"/>
        <v>20872.170000000002</v>
      </c>
      <c r="K97" s="32">
        <v>3.32</v>
      </c>
      <c r="L97" s="32">
        <v>6.9</v>
      </c>
      <c r="M97" s="42">
        <f t="shared" si="23"/>
        <v>10.22</v>
      </c>
      <c r="N97" s="10">
        <f t="shared" si="25"/>
        <v>3714.9700000000003</v>
      </c>
      <c r="O97" s="9">
        <f t="shared" si="26"/>
        <v>22289.82</v>
      </c>
      <c r="P97" s="55">
        <f t="shared" si="27"/>
        <v>43161.990000000005</v>
      </c>
      <c r="Q97" s="8">
        <v>8383.37</v>
      </c>
      <c r="R97" s="55">
        <f t="shared" si="30"/>
        <v>34778.62</v>
      </c>
      <c r="S97" s="111">
        <v>34756.87</v>
      </c>
      <c r="T97" s="3">
        <v>0</v>
      </c>
      <c r="U97" s="1">
        <v>2896.41</v>
      </c>
      <c r="V97" s="82">
        <f t="shared" si="31"/>
        <v>0</v>
      </c>
      <c r="W97" s="82">
        <f t="shared" si="32"/>
        <v>34756.92</v>
      </c>
      <c r="X97" s="3"/>
      <c r="Y97" s="6">
        <v>0</v>
      </c>
      <c r="Z97" s="6">
        <v>2299.74</v>
      </c>
      <c r="AA97" s="6"/>
      <c r="AB97" s="6">
        <v>1795.23</v>
      </c>
      <c r="AC97" s="1">
        <v>0</v>
      </c>
      <c r="AD97" s="1">
        <v>2132.73</v>
      </c>
      <c r="AE97" s="1"/>
      <c r="AF97" s="3">
        <v>10758.08</v>
      </c>
      <c r="AG97" s="1"/>
      <c r="AH97" s="1">
        <v>1795.23</v>
      </c>
      <c r="AI97" s="1">
        <v>0</v>
      </c>
      <c r="AJ97" s="1">
        <v>2004.57</v>
      </c>
      <c r="AK97" s="1">
        <v>0</v>
      </c>
      <c r="AL97" s="1">
        <v>3216.37</v>
      </c>
      <c r="AM97" s="1">
        <v>0</v>
      </c>
      <c r="AN97" s="1">
        <v>1907.92</v>
      </c>
      <c r="AO97" s="1">
        <v>0</v>
      </c>
      <c r="AP97" s="1">
        <v>1907.92</v>
      </c>
      <c r="AQ97" s="1">
        <v>0</v>
      </c>
      <c r="AR97" s="1">
        <v>1907.92</v>
      </c>
      <c r="AS97" s="1">
        <v>0</v>
      </c>
      <c r="AT97" s="1">
        <v>2282.92</v>
      </c>
      <c r="AU97" s="1">
        <v>0</v>
      </c>
      <c r="AV97" s="1">
        <v>2407.92</v>
      </c>
      <c r="AW97" s="6">
        <f t="shared" si="33"/>
        <v>0</v>
      </c>
      <c r="AX97" s="6">
        <f t="shared" si="34"/>
        <v>34416.54999999999</v>
      </c>
      <c r="AY97" s="4">
        <f t="shared" si="35"/>
        <v>34416.54999999999</v>
      </c>
      <c r="AZ97" s="1"/>
      <c r="BA97" s="1"/>
      <c r="BB97" s="1"/>
      <c r="BC97" s="1"/>
      <c r="BD97" s="3">
        <f t="shared" si="28"/>
        <v>0</v>
      </c>
      <c r="BE97" s="3">
        <f t="shared" si="29"/>
        <v>340.3700000000099</v>
      </c>
      <c r="BF97" s="13">
        <f t="shared" si="36"/>
        <v>340.3700000000099</v>
      </c>
      <c r="BG97" s="6">
        <v>0</v>
      </c>
      <c r="BH97" s="6"/>
      <c r="BI97" s="1"/>
      <c r="BJ97" s="1"/>
      <c r="BK97" s="1">
        <f t="shared" si="38"/>
        <v>0</v>
      </c>
      <c r="BL97" s="91"/>
      <c r="BM97" s="101">
        <f t="shared" si="37"/>
        <v>340.3700000000099</v>
      </c>
      <c r="BN97" s="104">
        <v>89943.99</v>
      </c>
    </row>
    <row r="98" spans="1:66" ht="15">
      <c r="A98" s="6">
        <v>92</v>
      </c>
      <c r="B98" s="40" t="s">
        <v>74</v>
      </c>
      <c r="C98" s="6">
        <v>609.2</v>
      </c>
      <c r="D98" s="6">
        <v>0</v>
      </c>
      <c r="E98" s="35">
        <f t="shared" si="20"/>
        <v>609.2</v>
      </c>
      <c r="F98" s="41">
        <v>3.1</v>
      </c>
      <c r="G98" s="41">
        <v>6.59</v>
      </c>
      <c r="H98" s="42">
        <f t="shared" si="21"/>
        <v>9.69</v>
      </c>
      <c r="I98" s="10">
        <f t="shared" si="22"/>
        <v>5903.148</v>
      </c>
      <c r="J98" s="9">
        <f t="shared" si="24"/>
        <v>35418.888</v>
      </c>
      <c r="K98" s="32">
        <v>3.32</v>
      </c>
      <c r="L98" s="32">
        <v>7.04</v>
      </c>
      <c r="M98" s="42">
        <f t="shared" si="23"/>
        <v>10.36</v>
      </c>
      <c r="N98" s="10">
        <f t="shared" si="25"/>
        <v>6311.312</v>
      </c>
      <c r="O98" s="9">
        <f t="shared" si="26"/>
        <v>37867.872</v>
      </c>
      <c r="P98" s="55">
        <f t="shared" si="27"/>
        <v>73286.76000000001</v>
      </c>
      <c r="Q98" s="8">
        <v>67576.8</v>
      </c>
      <c r="R98" s="55">
        <f t="shared" si="30"/>
        <v>5709.960000000006</v>
      </c>
      <c r="S98" s="112">
        <v>35765.16</v>
      </c>
      <c r="T98" s="3">
        <v>0</v>
      </c>
      <c r="U98" s="1">
        <v>2980.43</v>
      </c>
      <c r="V98" s="82">
        <f t="shared" si="31"/>
        <v>0</v>
      </c>
      <c r="W98" s="82">
        <f t="shared" si="32"/>
        <v>35765.159999999996</v>
      </c>
      <c r="X98" s="3">
        <f>R98-S98</f>
        <v>-30055.199999999997</v>
      </c>
      <c r="Y98" s="6">
        <v>0</v>
      </c>
      <c r="Z98" s="6">
        <v>1377.77</v>
      </c>
      <c r="AA98" s="6"/>
      <c r="AB98" s="6">
        <v>1377.77</v>
      </c>
      <c r="AC98" s="1">
        <v>0</v>
      </c>
      <c r="AD98" s="1">
        <v>2040.27</v>
      </c>
      <c r="AE98" s="1"/>
      <c r="AF98" s="3">
        <v>3650.23</v>
      </c>
      <c r="AG98" s="1"/>
      <c r="AH98" s="1">
        <v>1377.77</v>
      </c>
      <c r="AI98" s="1">
        <v>0</v>
      </c>
      <c r="AJ98" s="1">
        <v>13045.19</v>
      </c>
      <c r="AK98" s="1">
        <v>0</v>
      </c>
      <c r="AL98" s="1">
        <v>7667.25</v>
      </c>
      <c r="AM98" s="1">
        <v>0</v>
      </c>
      <c r="AN98" s="1">
        <v>1463.06</v>
      </c>
      <c r="AO98" s="1">
        <v>0</v>
      </c>
      <c r="AP98" s="1">
        <v>1463.06</v>
      </c>
      <c r="AQ98" s="1">
        <v>0</v>
      </c>
      <c r="AR98" s="1">
        <v>15661.07</v>
      </c>
      <c r="AS98" s="1">
        <v>0</v>
      </c>
      <c r="AT98" s="1">
        <v>1838.06</v>
      </c>
      <c r="AU98" s="1">
        <v>0</v>
      </c>
      <c r="AV98" s="1">
        <v>1963.06</v>
      </c>
      <c r="AW98" s="6">
        <f t="shared" si="33"/>
        <v>0</v>
      </c>
      <c r="AX98" s="6">
        <f t="shared" si="34"/>
        <v>52924.56</v>
      </c>
      <c r="AY98" s="4">
        <f t="shared" si="35"/>
        <v>52924.56</v>
      </c>
      <c r="AZ98" s="1"/>
      <c r="BA98" s="1"/>
      <c r="BB98" s="1"/>
      <c r="BC98" s="1"/>
      <c r="BD98" s="3">
        <f t="shared" si="28"/>
        <v>0</v>
      </c>
      <c r="BE98" s="3">
        <f t="shared" si="29"/>
        <v>-17159.4</v>
      </c>
      <c r="BF98" s="94">
        <f t="shared" si="36"/>
        <v>-17159.4</v>
      </c>
      <c r="BG98" s="6">
        <v>0</v>
      </c>
      <c r="BH98" s="6"/>
      <c r="BI98" s="1"/>
      <c r="BJ98" s="1"/>
      <c r="BK98" s="6">
        <f t="shared" si="38"/>
        <v>0</v>
      </c>
      <c r="BL98" s="94">
        <f>BF98+BK98</f>
        <v>-17159.4</v>
      </c>
      <c r="BM98" s="96">
        <f t="shared" si="37"/>
        <v>-17159.4</v>
      </c>
      <c r="BN98" s="104">
        <v>10803.38</v>
      </c>
    </row>
    <row r="99" spans="1:66" ht="15">
      <c r="A99" s="6">
        <v>93</v>
      </c>
      <c r="B99" s="40" t="s">
        <v>75</v>
      </c>
      <c r="C99" s="6">
        <v>463.7</v>
      </c>
      <c r="D99" s="6">
        <v>0</v>
      </c>
      <c r="E99" s="35">
        <f t="shared" si="20"/>
        <v>463.7</v>
      </c>
      <c r="F99" s="41">
        <v>3.1</v>
      </c>
      <c r="G99" s="41">
        <v>6.59</v>
      </c>
      <c r="H99" s="42">
        <f t="shared" si="21"/>
        <v>9.69</v>
      </c>
      <c r="I99" s="10">
        <f t="shared" si="22"/>
        <v>4493.253</v>
      </c>
      <c r="J99" s="9">
        <f t="shared" si="24"/>
        <v>26959.517999999996</v>
      </c>
      <c r="K99" s="32">
        <v>3.32</v>
      </c>
      <c r="L99" s="32">
        <v>7.04</v>
      </c>
      <c r="M99" s="42">
        <f t="shared" si="23"/>
        <v>10.36</v>
      </c>
      <c r="N99" s="10">
        <f t="shared" si="25"/>
        <v>4803.932</v>
      </c>
      <c r="O99" s="9">
        <f t="shared" si="26"/>
        <v>28823.591999999997</v>
      </c>
      <c r="P99" s="55">
        <f t="shared" si="27"/>
        <v>55783.10999999999</v>
      </c>
      <c r="Q99" s="8">
        <v>1090.61</v>
      </c>
      <c r="R99" s="55">
        <f t="shared" si="30"/>
        <v>54692.49999999999</v>
      </c>
      <c r="S99" s="111">
        <v>54636.85</v>
      </c>
      <c r="T99" s="3">
        <v>0</v>
      </c>
      <c r="U99" s="1">
        <v>4553.07</v>
      </c>
      <c r="V99" s="82">
        <f t="shared" si="31"/>
        <v>0</v>
      </c>
      <c r="W99" s="82">
        <f t="shared" si="32"/>
        <v>54636.84</v>
      </c>
      <c r="X99" s="3"/>
      <c r="Y99" s="6">
        <v>0</v>
      </c>
      <c r="Z99" s="6">
        <v>2241.12</v>
      </c>
      <c r="AA99" s="6"/>
      <c r="AB99" s="6">
        <v>4784.76</v>
      </c>
      <c r="AC99" s="1">
        <v>0</v>
      </c>
      <c r="AD99" s="1">
        <v>7013.77</v>
      </c>
      <c r="AE99" s="1"/>
      <c r="AF99" s="3">
        <v>11203.97</v>
      </c>
      <c r="AG99" s="1"/>
      <c r="AH99" s="1">
        <v>2241.12</v>
      </c>
      <c r="AI99" s="1">
        <v>0</v>
      </c>
      <c r="AJ99" s="1">
        <v>5393.46</v>
      </c>
      <c r="AK99" s="1">
        <v>0</v>
      </c>
      <c r="AL99" s="1">
        <v>3640.88</v>
      </c>
      <c r="AM99" s="1">
        <v>0</v>
      </c>
      <c r="AN99" s="1">
        <v>2384.87</v>
      </c>
      <c r="AO99" s="1">
        <v>0</v>
      </c>
      <c r="AP99" s="1">
        <v>2384.87</v>
      </c>
      <c r="AQ99" s="1">
        <v>0</v>
      </c>
      <c r="AR99" s="1">
        <v>3241.05</v>
      </c>
      <c r="AS99" s="1">
        <v>0</v>
      </c>
      <c r="AT99" s="1">
        <v>5992.98</v>
      </c>
      <c r="AU99" s="1">
        <v>0</v>
      </c>
      <c r="AV99" s="1">
        <v>2884.87</v>
      </c>
      <c r="AW99" s="6">
        <f t="shared" si="33"/>
        <v>0</v>
      </c>
      <c r="AX99" s="6">
        <f t="shared" si="34"/>
        <v>53407.72000000001</v>
      </c>
      <c r="AY99" s="4">
        <f t="shared" si="35"/>
        <v>53407.72000000001</v>
      </c>
      <c r="AZ99" s="1"/>
      <c r="BA99" s="1"/>
      <c r="BB99" s="1"/>
      <c r="BC99" s="1"/>
      <c r="BD99" s="3">
        <f t="shared" si="28"/>
        <v>0</v>
      </c>
      <c r="BE99" s="3">
        <f t="shared" si="29"/>
        <v>1229.119999999988</v>
      </c>
      <c r="BF99" s="13">
        <f t="shared" si="36"/>
        <v>1229.119999999988</v>
      </c>
      <c r="BG99" s="6">
        <v>0</v>
      </c>
      <c r="BH99" s="6"/>
      <c r="BI99" s="1"/>
      <c r="BJ99" s="1"/>
      <c r="BK99" s="1">
        <f t="shared" si="38"/>
        <v>0</v>
      </c>
      <c r="BL99" s="91"/>
      <c r="BM99" s="101">
        <f t="shared" si="37"/>
        <v>1229.119999999988</v>
      </c>
      <c r="BN99" s="104">
        <v>24553.79</v>
      </c>
    </row>
    <row r="100" spans="1:66" ht="15">
      <c r="A100" s="6">
        <v>94</v>
      </c>
      <c r="B100" s="40" t="s">
        <v>76</v>
      </c>
      <c r="C100" s="6">
        <v>5669.6</v>
      </c>
      <c r="D100" s="6">
        <v>179.8</v>
      </c>
      <c r="E100" s="35">
        <f t="shared" si="20"/>
        <v>5849.400000000001</v>
      </c>
      <c r="F100" s="41">
        <v>3.1</v>
      </c>
      <c r="G100" s="41">
        <v>8.4</v>
      </c>
      <c r="H100" s="42">
        <f t="shared" si="21"/>
        <v>11.5</v>
      </c>
      <c r="I100" s="10">
        <f t="shared" si="22"/>
        <v>67268.1</v>
      </c>
      <c r="J100" s="9">
        <f t="shared" si="24"/>
        <v>403608.60000000003</v>
      </c>
      <c r="K100" s="32">
        <v>3.32</v>
      </c>
      <c r="L100" s="32">
        <v>8.97</v>
      </c>
      <c r="M100" s="42">
        <f t="shared" si="23"/>
        <v>12.290000000000001</v>
      </c>
      <c r="N100" s="10">
        <f t="shared" si="25"/>
        <v>71889.12600000002</v>
      </c>
      <c r="O100" s="9">
        <f t="shared" si="26"/>
        <v>431334.7560000001</v>
      </c>
      <c r="P100" s="55">
        <f t="shared" si="27"/>
        <v>834943.3560000001</v>
      </c>
      <c r="Q100" s="8"/>
      <c r="R100" s="55">
        <f t="shared" si="30"/>
        <v>834943.3560000001</v>
      </c>
      <c r="S100" s="111">
        <v>834241.38</v>
      </c>
      <c r="T100" s="3">
        <v>0</v>
      </c>
      <c r="U100" s="1">
        <v>69520.12</v>
      </c>
      <c r="V100" s="82">
        <f t="shared" si="31"/>
        <v>0</v>
      </c>
      <c r="W100" s="82">
        <f t="shared" si="32"/>
        <v>834241.44</v>
      </c>
      <c r="X100" s="3"/>
      <c r="Y100" s="6">
        <v>0</v>
      </c>
      <c r="Z100" s="6">
        <v>62690.36</v>
      </c>
      <c r="AA100" s="6"/>
      <c r="AB100" s="6">
        <v>63261.04</v>
      </c>
      <c r="AC100" s="1">
        <v>0</v>
      </c>
      <c r="AD100" s="1">
        <v>70615.85</v>
      </c>
      <c r="AE100" s="1"/>
      <c r="AF100" s="3">
        <v>42840.85</v>
      </c>
      <c r="AG100" s="1"/>
      <c r="AH100" s="1">
        <v>27403.62</v>
      </c>
      <c r="AI100" s="1">
        <v>0</v>
      </c>
      <c r="AJ100" s="1">
        <v>66867.35</v>
      </c>
      <c r="AK100" s="1">
        <v>0</v>
      </c>
      <c r="AL100" s="1">
        <v>239193.89</v>
      </c>
      <c r="AM100" s="1">
        <v>0</v>
      </c>
      <c r="AN100" s="1">
        <v>36661.26</v>
      </c>
      <c r="AO100" s="1">
        <v>0</v>
      </c>
      <c r="AP100" s="1">
        <v>31502.95</v>
      </c>
      <c r="AQ100" s="1">
        <v>0</v>
      </c>
      <c r="AR100" s="1">
        <v>29944.3</v>
      </c>
      <c r="AS100" s="1">
        <v>0</v>
      </c>
      <c r="AT100" s="1">
        <v>50350.58</v>
      </c>
      <c r="AU100" s="1">
        <v>0</v>
      </c>
      <c r="AV100" s="1">
        <v>44550.23</v>
      </c>
      <c r="AW100" s="6">
        <f t="shared" si="33"/>
        <v>0</v>
      </c>
      <c r="AX100" s="6">
        <f t="shared" si="34"/>
        <v>765882.28</v>
      </c>
      <c r="AY100" s="4">
        <f t="shared" si="35"/>
        <v>765882.28</v>
      </c>
      <c r="AZ100" s="1"/>
      <c r="BA100" s="2">
        <v>84846.95</v>
      </c>
      <c r="BB100" s="1"/>
      <c r="BC100" s="1"/>
      <c r="BD100" s="3">
        <f t="shared" si="28"/>
        <v>0</v>
      </c>
      <c r="BE100" s="3">
        <f t="shared" si="29"/>
        <v>-16487.79000000008</v>
      </c>
      <c r="BF100" s="94">
        <f t="shared" si="36"/>
        <v>-16487.79000000008</v>
      </c>
      <c r="BG100" s="6">
        <v>67939.78</v>
      </c>
      <c r="BH100" s="6"/>
      <c r="BI100" s="1">
        <v>3338</v>
      </c>
      <c r="BJ100" s="1">
        <v>135669.02</v>
      </c>
      <c r="BK100" s="6">
        <f t="shared" si="38"/>
        <v>206946.8</v>
      </c>
      <c r="BL100" s="13">
        <v>0</v>
      </c>
      <c r="BM100" s="101">
        <f t="shared" si="37"/>
        <v>190459.0099999999</v>
      </c>
      <c r="BN100" s="104">
        <v>334152.91</v>
      </c>
    </row>
    <row r="101" spans="1:66" ht="15">
      <c r="A101" s="6">
        <v>95</v>
      </c>
      <c r="B101" s="40" t="s">
        <v>77</v>
      </c>
      <c r="C101" s="6">
        <v>471.7</v>
      </c>
      <c r="D101" s="6">
        <v>0</v>
      </c>
      <c r="E101" s="35">
        <f t="shared" si="20"/>
        <v>471.7</v>
      </c>
      <c r="F101" s="41">
        <v>3.1</v>
      </c>
      <c r="G101" s="78">
        <v>3.88</v>
      </c>
      <c r="H101" s="42">
        <f t="shared" si="21"/>
        <v>6.98</v>
      </c>
      <c r="I101" s="10">
        <f t="shared" si="22"/>
        <v>3292.466</v>
      </c>
      <c r="J101" s="9">
        <f t="shared" si="24"/>
        <v>19754.796</v>
      </c>
      <c r="K101" s="32">
        <v>3.32</v>
      </c>
      <c r="L101" s="75">
        <v>4.14</v>
      </c>
      <c r="M101" s="42">
        <f t="shared" si="23"/>
        <v>7.459999999999999</v>
      </c>
      <c r="N101" s="10">
        <f t="shared" si="25"/>
        <v>3518.8819999999996</v>
      </c>
      <c r="O101" s="9">
        <f t="shared" si="26"/>
        <v>21113.291999999998</v>
      </c>
      <c r="P101" s="55">
        <f t="shared" si="27"/>
        <v>40868.087999999996</v>
      </c>
      <c r="Q101" s="8"/>
      <c r="R101" s="55">
        <f t="shared" si="30"/>
        <v>40868.087999999996</v>
      </c>
      <c r="S101" s="111">
        <v>40868.09</v>
      </c>
      <c r="T101" s="3">
        <v>0</v>
      </c>
      <c r="U101" s="1">
        <v>4827.85</v>
      </c>
      <c r="V101" s="82">
        <f t="shared" si="31"/>
        <v>0</v>
      </c>
      <c r="W101" s="82">
        <v>40868.09</v>
      </c>
      <c r="X101" s="3"/>
      <c r="Y101" s="6">
        <v>0</v>
      </c>
      <c r="Z101" s="6">
        <v>1106.9</v>
      </c>
      <c r="AA101" s="6"/>
      <c r="AB101" s="6">
        <v>2887.79</v>
      </c>
      <c r="AC101" s="1">
        <v>0</v>
      </c>
      <c r="AD101" s="1">
        <v>16909.34</v>
      </c>
      <c r="AE101" s="59"/>
      <c r="AF101" s="67">
        <v>41517.88</v>
      </c>
      <c r="AG101" s="1"/>
      <c r="AH101" s="1">
        <v>103777.26</v>
      </c>
      <c r="AI101" s="1">
        <v>0</v>
      </c>
      <c r="AJ101" s="1">
        <v>2486.06</v>
      </c>
      <c r="AK101" s="1">
        <v>0</v>
      </c>
      <c r="AL101" s="1">
        <v>3929.34</v>
      </c>
      <c r="AM101" s="1">
        <v>0</v>
      </c>
      <c r="AN101" s="1">
        <v>2422.95</v>
      </c>
      <c r="AO101" s="1">
        <v>0</v>
      </c>
      <c r="AP101" s="1">
        <v>1172.94</v>
      </c>
      <c r="AQ101" s="1">
        <v>0</v>
      </c>
      <c r="AR101" s="1">
        <v>5928.68</v>
      </c>
      <c r="AS101" s="1">
        <v>0</v>
      </c>
      <c r="AT101" s="1">
        <v>1172.94</v>
      </c>
      <c r="AU101" s="1">
        <v>0</v>
      </c>
      <c r="AV101" s="1">
        <v>1672.94</v>
      </c>
      <c r="AW101" s="6">
        <f t="shared" si="33"/>
        <v>0</v>
      </c>
      <c r="AX101" s="6">
        <f t="shared" si="34"/>
        <v>184985.02</v>
      </c>
      <c r="AY101" s="4">
        <f t="shared" si="35"/>
        <v>184985.02</v>
      </c>
      <c r="AZ101" s="1"/>
      <c r="BA101" s="1"/>
      <c r="BB101" s="1"/>
      <c r="BC101" s="1"/>
      <c r="BD101" s="3">
        <f t="shared" si="28"/>
        <v>0</v>
      </c>
      <c r="BE101" s="3">
        <f t="shared" si="29"/>
        <v>-144116.93</v>
      </c>
      <c r="BF101" s="94">
        <f t="shared" si="36"/>
        <v>-144116.93</v>
      </c>
      <c r="BG101" s="6">
        <v>10429.67</v>
      </c>
      <c r="BH101" s="6"/>
      <c r="BI101" s="1"/>
      <c r="BJ101" s="1"/>
      <c r="BK101" s="6">
        <f t="shared" si="38"/>
        <v>10429.67</v>
      </c>
      <c r="BL101" s="94">
        <f>BF101+BK101</f>
        <v>-133687.25999999998</v>
      </c>
      <c r="BM101" s="96">
        <f t="shared" si="37"/>
        <v>-133687.25999999998</v>
      </c>
      <c r="BN101" s="104">
        <v>75984.98</v>
      </c>
    </row>
    <row r="102" spans="1:66" ht="15">
      <c r="A102" s="6">
        <v>96</v>
      </c>
      <c r="B102" s="40" t="s">
        <v>78</v>
      </c>
      <c r="C102" s="6">
        <v>475.5</v>
      </c>
      <c r="D102" s="6">
        <v>0</v>
      </c>
      <c r="E102" s="35">
        <f t="shared" si="20"/>
        <v>475.5</v>
      </c>
      <c r="F102" s="41">
        <v>3.1</v>
      </c>
      <c r="G102" s="78">
        <v>3.67</v>
      </c>
      <c r="H102" s="42">
        <f t="shared" si="21"/>
        <v>6.77</v>
      </c>
      <c r="I102" s="10">
        <f t="shared" si="22"/>
        <v>3219.1349999999998</v>
      </c>
      <c r="J102" s="9">
        <f t="shared" si="24"/>
        <v>19314.809999999998</v>
      </c>
      <c r="K102" s="32">
        <v>3.32</v>
      </c>
      <c r="L102" s="75">
        <v>3.92</v>
      </c>
      <c r="M102" s="42">
        <f t="shared" si="23"/>
        <v>7.24</v>
      </c>
      <c r="N102" s="10">
        <f t="shared" si="25"/>
        <v>3442.62</v>
      </c>
      <c r="O102" s="9">
        <f t="shared" si="26"/>
        <v>20655.72</v>
      </c>
      <c r="P102" s="55">
        <f t="shared" si="27"/>
        <v>39970.53</v>
      </c>
      <c r="Q102" s="8"/>
      <c r="R102" s="55">
        <f t="shared" si="30"/>
        <v>39970.53</v>
      </c>
      <c r="S102" s="111">
        <v>39970.53</v>
      </c>
      <c r="T102" s="3">
        <v>0</v>
      </c>
      <c r="U102" s="1">
        <v>4762.14</v>
      </c>
      <c r="V102" s="82">
        <f t="shared" si="31"/>
        <v>0</v>
      </c>
      <c r="W102" s="82">
        <v>39970.53</v>
      </c>
      <c r="X102" s="3"/>
      <c r="Y102" s="6">
        <v>0</v>
      </c>
      <c r="Z102" s="6">
        <v>2554.06</v>
      </c>
      <c r="AA102" s="6"/>
      <c r="AB102" s="6">
        <v>2293.63</v>
      </c>
      <c r="AC102" s="1">
        <v>0</v>
      </c>
      <c r="AD102" s="1">
        <v>3695.96</v>
      </c>
      <c r="AE102" s="1"/>
      <c r="AF102" s="3">
        <v>31258.23</v>
      </c>
      <c r="AG102" s="1"/>
      <c r="AH102" s="1">
        <v>3648.91</v>
      </c>
      <c r="AI102" s="1">
        <v>0</v>
      </c>
      <c r="AJ102" s="1">
        <v>2502.97</v>
      </c>
      <c r="AK102" s="1">
        <v>0</v>
      </c>
      <c r="AL102" s="1">
        <v>3947.43</v>
      </c>
      <c r="AM102" s="1">
        <v>0</v>
      </c>
      <c r="AN102" s="1">
        <v>2945.81</v>
      </c>
      <c r="AO102" s="1">
        <v>0</v>
      </c>
      <c r="AP102" s="1">
        <v>2441.04</v>
      </c>
      <c r="AQ102" s="1">
        <v>0</v>
      </c>
      <c r="AR102" s="1">
        <v>2441.04</v>
      </c>
      <c r="AS102" s="1">
        <v>0</v>
      </c>
      <c r="AT102" s="1">
        <v>2525.39</v>
      </c>
      <c r="AU102" s="1">
        <v>0</v>
      </c>
      <c r="AV102" s="1">
        <v>2941.04</v>
      </c>
      <c r="AW102" s="6">
        <f t="shared" si="33"/>
        <v>0</v>
      </c>
      <c r="AX102" s="6">
        <f t="shared" si="34"/>
        <v>63195.51000000001</v>
      </c>
      <c r="AY102" s="4">
        <f t="shared" si="35"/>
        <v>63195.51000000001</v>
      </c>
      <c r="AZ102" s="1"/>
      <c r="BA102" s="1"/>
      <c r="BB102" s="1"/>
      <c r="BC102" s="1"/>
      <c r="BD102" s="3">
        <f t="shared" si="28"/>
        <v>0</v>
      </c>
      <c r="BE102" s="3">
        <f t="shared" si="29"/>
        <v>-23224.98000000001</v>
      </c>
      <c r="BF102" s="94">
        <f t="shared" si="36"/>
        <v>-23224.98000000001</v>
      </c>
      <c r="BG102" s="6">
        <v>15470.11</v>
      </c>
      <c r="BH102" s="6"/>
      <c r="BI102" s="1"/>
      <c r="BJ102" s="1"/>
      <c r="BK102" s="6">
        <f t="shared" si="38"/>
        <v>15470.11</v>
      </c>
      <c r="BL102" s="94">
        <f>BF102+BK102</f>
        <v>-7754.87000000001</v>
      </c>
      <c r="BM102" s="96">
        <f t="shared" si="37"/>
        <v>-7754.87000000001</v>
      </c>
      <c r="BN102" s="104">
        <v>74328.48</v>
      </c>
    </row>
    <row r="103" spans="1:66" ht="15">
      <c r="A103" s="6">
        <v>97</v>
      </c>
      <c r="B103" s="40" t="s">
        <v>79</v>
      </c>
      <c r="C103" s="6">
        <v>7841.7</v>
      </c>
      <c r="D103" s="6">
        <v>0</v>
      </c>
      <c r="E103" s="35">
        <f t="shared" si="20"/>
        <v>7841.7</v>
      </c>
      <c r="F103" s="41">
        <v>3.1</v>
      </c>
      <c r="G103" s="41">
        <v>8.4</v>
      </c>
      <c r="H103" s="42">
        <f t="shared" si="21"/>
        <v>11.5</v>
      </c>
      <c r="I103" s="10">
        <f t="shared" si="22"/>
        <v>90179.55</v>
      </c>
      <c r="J103" s="9">
        <f t="shared" si="24"/>
        <v>541077.3</v>
      </c>
      <c r="K103" s="32">
        <v>3.32</v>
      </c>
      <c r="L103" s="32">
        <v>8.97</v>
      </c>
      <c r="M103" s="42">
        <f t="shared" si="23"/>
        <v>12.290000000000001</v>
      </c>
      <c r="N103" s="10">
        <f t="shared" si="25"/>
        <v>96374.493</v>
      </c>
      <c r="O103" s="9">
        <f t="shared" si="26"/>
        <v>578246.958</v>
      </c>
      <c r="P103" s="55">
        <f t="shared" si="27"/>
        <v>1119324.258</v>
      </c>
      <c r="Q103" s="8">
        <v>306087.87</v>
      </c>
      <c r="R103" s="55">
        <f t="shared" si="30"/>
        <v>813236.3879999999</v>
      </c>
      <c r="S103" s="111">
        <v>812295.39</v>
      </c>
      <c r="T103" s="3">
        <v>0</v>
      </c>
      <c r="U103" s="1">
        <v>67691.28</v>
      </c>
      <c r="V103" s="82">
        <f t="shared" si="31"/>
        <v>0</v>
      </c>
      <c r="W103" s="82">
        <f t="shared" si="32"/>
        <v>812295.36</v>
      </c>
      <c r="X103" s="3"/>
      <c r="Y103" s="6">
        <v>0</v>
      </c>
      <c r="Z103" s="6">
        <v>129731.24</v>
      </c>
      <c r="AA103" s="6"/>
      <c r="AB103" s="6">
        <v>48276.3</v>
      </c>
      <c r="AC103" s="1">
        <v>0</v>
      </c>
      <c r="AD103" s="1">
        <v>115400.98</v>
      </c>
      <c r="AE103" s="1"/>
      <c r="AF103" s="3">
        <v>41668.22</v>
      </c>
      <c r="AG103" s="1"/>
      <c r="AH103" s="1">
        <v>82215.17</v>
      </c>
      <c r="AI103" s="1">
        <v>0</v>
      </c>
      <c r="AJ103" s="1">
        <v>49119.82</v>
      </c>
      <c r="AK103" s="1">
        <v>0</v>
      </c>
      <c r="AL103" s="1">
        <v>210372.66</v>
      </c>
      <c r="AM103" s="1">
        <v>0</v>
      </c>
      <c r="AN103" s="1">
        <v>220437.48</v>
      </c>
      <c r="AO103" s="1">
        <v>0</v>
      </c>
      <c r="AP103" s="1">
        <v>52573.73</v>
      </c>
      <c r="AQ103" s="1">
        <v>0</v>
      </c>
      <c r="AR103" s="1">
        <v>49915.89</v>
      </c>
      <c r="AS103" s="1">
        <v>0</v>
      </c>
      <c r="AT103" s="1">
        <v>74609.81</v>
      </c>
      <c r="AU103" s="1">
        <v>0</v>
      </c>
      <c r="AV103" s="1">
        <v>54975.68</v>
      </c>
      <c r="AW103" s="6">
        <f t="shared" si="33"/>
        <v>0</v>
      </c>
      <c r="AX103" s="6">
        <f t="shared" si="34"/>
        <v>1129296.98</v>
      </c>
      <c r="AY103" s="4">
        <f t="shared" si="35"/>
        <v>1129296.98</v>
      </c>
      <c r="AZ103" s="1"/>
      <c r="BA103" s="1"/>
      <c r="BB103" s="1"/>
      <c r="BC103" s="1"/>
      <c r="BD103" s="3">
        <f t="shared" si="28"/>
        <v>0</v>
      </c>
      <c r="BE103" s="3">
        <f t="shared" si="29"/>
        <v>-317001.62</v>
      </c>
      <c r="BF103" s="94">
        <f t="shared" si="36"/>
        <v>-317001.62</v>
      </c>
      <c r="BG103" s="6">
        <v>3123.2</v>
      </c>
      <c r="BH103" s="6"/>
      <c r="BI103" s="1"/>
      <c r="BJ103" s="1"/>
      <c r="BK103" s="6">
        <f t="shared" si="38"/>
        <v>3123.2</v>
      </c>
      <c r="BL103" s="94">
        <f>BF103+BK103</f>
        <v>-313878.42</v>
      </c>
      <c r="BM103" s="96">
        <f t="shared" si="37"/>
        <v>-313878.42</v>
      </c>
      <c r="BN103" s="104">
        <v>316440.31</v>
      </c>
    </row>
    <row r="104" spans="1:66" ht="15">
      <c r="A104" s="6">
        <v>98</v>
      </c>
      <c r="B104" s="40" t="s">
        <v>80</v>
      </c>
      <c r="C104" s="6">
        <v>471.4</v>
      </c>
      <c r="D104" s="6">
        <v>0</v>
      </c>
      <c r="E104" s="35">
        <f t="shared" si="20"/>
        <v>471.4</v>
      </c>
      <c r="F104" s="41">
        <v>3.1</v>
      </c>
      <c r="G104" s="41">
        <v>6.59</v>
      </c>
      <c r="H104" s="42">
        <f t="shared" si="21"/>
        <v>9.69</v>
      </c>
      <c r="I104" s="10">
        <f t="shared" si="22"/>
        <v>4567.866</v>
      </c>
      <c r="J104" s="9">
        <f t="shared" si="24"/>
        <v>27407.196</v>
      </c>
      <c r="K104" s="32">
        <v>3.32</v>
      </c>
      <c r="L104" s="32">
        <v>7.04</v>
      </c>
      <c r="M104" s="42">
        <f t="shared" si="23"/>
        <v>10.36</v>
      </c>
      <c r="N104" s="10">
        <f t="shared" si="25"/>
        <v>4883.704</v>
      </c>
      <c r="O104" s="9">
        <f t="shared" si="26"/>
        <v>29302.224</v>
      </c>
      <c r="P104" s="55">
        <f t="shared" si="27"/>
        <v>56709.42</v>
      </c>
      <c r="Q104" s="8"/>
      <c r="R104" s="55">
        <f t="shared" si="30"/>
        <v>56709.42</v>
      </c>
      <c r="S104" s="111">
        <v>56652.84</v>
      </c>
      <c r="T104" s="3">
        <v>0</v>
      </c>
      <c r="U104" s="1">
        <v>4721.07</v>
      </c>
      <c r="V104" s="82">
        <f t="shared" si="31"/>
        <v>0</v>
      </c>
      <c r="W104" s="82">
        <f t="shared" si="32"/>
        <v>56652.84</v>
      </c>
      <c r="X104" s="3"/>
      <c r="Y104" s="6">
        <v>0</v>
      </c>
      <c r="Z104" s="6">
        <v>2275.38</v>
      </c>
      <c r="AA104" s="6"/>
      <c r="AB104" s="6">
        <v>2275.38</v>
      </c>
      <c r="AC104" s="1">
        <v>0</v>
      </c>
      <c r="AD104" s="1">
        <v>2800.38</v>
      </c>
      <c r="AE104" s="1"/>
      <c r="AF104" s="3">
        <v>13030.81</v>
      </c>
      <c r="AG104" s="1"/>
      <c r="AH104" s="1">
        <v>3630.66</v>
      </c>
      <c r="AI104" s="1">
        <v>0</v>
      </c>
      <c r="AJ104" s="1">
        <v>2484.72</v>
      </c>
      <c r="AK104" s="1">
        <v>0</v>
      </c>
      <c r="AL104" s="1">
        <v>4378.68</v>
      </c>
      <c r="AM104" s="1">
        <v>0</v>
      </c>
      <c r="AN104" s="1">
        <v>2421.51</v>
      </c>
      <c r="AO104" s="1">
        <v>0</v>
      </c>
      <c r="AP104" s="1">
        <v>2674.03</v>
      </c>
      <c r="AQ104" s="1">
        <v>0</v>
      </c>
      <c r="AR104" s="1">
        <v>3277.69</v>
      </c>
      <c r="AS104" s="1">
        <v>0</v>
      </c>
      <c r="AT104" s="1">
        <v>3416.18</v>
      </c>
      <c r="AU104" s="1">
        <v>0</v>
      </c>
      <c r="AV104" s="1">
        <v>3433.65</v>
      </c>
      <c r="AW104" s="6">
        <f t="shared" si="33"/>
        <v>0</v>
      </c>
      <c r="AX104" s="6">
        <f t="shared" si="34"/>
        <v>46099.07000000001</v>
      </c>
      <c r="AY104" s="4">
        <f t="shared" si="35"/>
        <v>46099.07000000001</v>
      </c>
      <c r="AZ104" s="1"/>
      <c r="BA104" s="1"/>
      <c r="BB104" s="1"/>
      <c r="BC104" s="1"/>
      <c r="BD104" s="3">
        <f t="shared" si="28"/>
        <v>0</v>
      </c>
      <c r="BE104" s="3">
        <f t="shared" si="29"/>
        <v>10553.76999999999</v>
      </c>
      <c r="BF104" s="13">
        <f t="shared" si="36"/>
        <v>10553.76999999999</v>
      </c>
      <c r="BG104" s="6">
        <v>9508.75</v>
      </c>
      <c r="BH104" s="6"/>
      <c r="BI104" s="1"/>
      <c r="BJ104" s="1"/>
      <c r="BK104" s="1">
        <f t="shared" si="38"/>
        <v>9508.75</v>
      </c>
      <c r="BL104" s="91"/>
      <c r="BM104" s="101">
        <f t="shared" si="37"/>
        <v>20062.51999999999</v>
      </c>
      <c r="BN104" s="104">
        <v>146749.76</v>
      </c>
    </row>
    <row r="105" spans="1:66" ht="15">
      <c r="A105" s="6">
        <v>99</v>
      </c>
      <c r="B105" s="40" t="s">
        <v>81</v>
      </c>
      <c r="C105" s="6">
        <v>361.2</v>
      </c>
      <c r="D105" s="6">
        <v>0</v>
      </c>
      <c r="E105" s="35">
        <f t="shared" si="20"/>
        <v>361.2</v>
      </c>
      <c r="F105" s="41">
        <v>3.1</v>
      </c>
      <c r="G105" s="41">
        <v>6.59</v>
      </c>
      <c r="H105" s="42">
        <f t="shared" si="21"/>
        <v>9.69</v>
      </c>
      <c r="I105" s="10">
        <f t="shared" si="22"/>
        <v>3500.028</v>
      </c>
      <c r="J105" s="9">
        <f t="shared" si="24"/>
        <v>21000.167999999998</v>
      </c>
      <c r="K105" s="32">
        <v>3.32</v>
      </c>
      <c r="L105" s="32">
        <v>7.04</v>
      </c>
      <c r="M105" s="42">
        <f t="shared" si="23"/>
        <v>10.36</v>
      </c>
      <c r="N105" s="10">
        <f t="shared" si="25"/>
        <v>3742.0319999999997</v>
      </c>
      <c r="O105" s="9">
        <f t="shared" si="26"/>
        <v>22452.192</v>
      </c>
      <c r="P105" s="55">
        <f t="shared" si="27"/>
        <v>43452.36</v>
      </c>
      <c r="Q105" s="8">
        <v>24336.24</v>
      </c>
      <c r="R105" s="55">
        <f t="shared" si="30"/>
        <v>19116.12</v>
      </c>
      <c r="S105" s="112">
        <v>22070.04</v>
      </c>
      <c r="T105" s="3">
        <v>0</v>
      </c>
      <c r="U105" s="1">
        <v>1839.17</v>
      </c>
      <c r="V105" s="82">
        <f t="shared" si="31"/>
        <v>0</v>
      </c>
      <c r="W105" s="82">
        <f t="shared" si="32"/>
        <v>22070.04</v>
      </c>
      <c r="X105" s="3">
        <f>R105-S105</f>
        <v>-2953.920000000002</v>
      </c>
      <c r="Y105" s="6">
        <v>0</v>
      </c>
      <c r="Z105" s="6">
        <v>1417.43</v>
      </c>
      <c r="AA105" s="6"/>
      <c r="AB105" s="6">
        <v>889.21</v>
      </c>
      <c r="AC105" s="1">
        <v>0</v>
      </c>
      <c r="AD105" s="1">
        <v>1551.71</v>
      </c>
      <c r="AE105" s="1"/>
      <c r="AF105" s="3">
        <v>1079.3</v>
      </c>
      <c r="AG105" s="1"/>
      <c r="AH105" s="1">
        <v>3445.75</v>
      </c>
      <c r="AI105" s="1">
        <v>0</v>
      </c>
      <c r="AJ105" s="1">
        <v>1098.55</v>
      </c>
      <c r="AK105" s="1">
        <v>0</v>
      </c>
      <c r="AL105" s="1">
        <v>2399.25</v>
      </c>
      <c r="AM105" s="1">
        <v>0</v>
      </c>
      <c r="AN105" s="1">
        <v>1594.44</v>
      </c>
      <c r="AO105" s="1">
        <v>0</v>
      </c>
      <c r="AP105" s="1">
        <v>939.78</v>
      </c>
      <c r="AQ105" s="1">
        <v>0</v>
      </c>
      <c r="AR105" s="1">
        <v>1795.96</v>
      </c>
      <c r="AS105" s="1">
        <v>0</v>
      </c>
      <c r="AT105" s="1">
        <v>1314.78</v>
      </c>
      <c r="AU105" s="1">
        <v>0</v>
      </c>
      <c r="AV105" s="1">
        <v>1951.92</v>
      </c>
      <c r="AW105" s="6">
        <f t="shared" si="33"/>
        <v>0</v>
      </c>
      <c r="AX105" s="6">
        <f t="shared" si="34"/>
        <v>19478.08</v>
      </c>
      <c r="AY105" s="4">
        <f t="shared" si="35"/>
        <v>19478.08</v>
      </c>
      <c r="AZ105" s="1"/>
      <c r="BA105" s="1"/>
      <c r="BB105" s="1"/>
      <c r="BC105" s="1"/>
      <c r="BD105" s="3">
        <f t="shared" si="28"/>
        <v>0</v>
      </c>
      <c r="BE105" s="3">
        <f t="shared" si="29"/>
        <v>2591.959999999999</v>
      </c>
      <c r="BF105" s="13">
        <f t="shared" si="36"/>
        <v>2591.959999999999</v>
      </c>
      <c r="BG105" s="6">
        <v>0</v>
      </c>
      <c r="BH105" s="6"/>
      <c r="BI105" s="1"/>
      <c r="BJ105" s="1"/>
      <c r="BK105" s="1">
        <f t="shared" si="38"/>
        <v>0</v>
      </c>
      <c r="BL105" s="91"/>
      <c r="BM105" s="101">
        <f t="shared" si="37"/>
        <v>2591.959999999999</v>
      </c>
      <c r="BN105" s="104">
        <v>32526.44</v>
      </c>
    </row>
    <row r="106" spans="1:66" ht="15">
      <c r="A106" s="6">
        <v>100</v>
      </c>
      <c r="B106" s="40" t="s">
        <v>82</v>
      </c>
      <c r="C106" s="6">
        <v>692.1</v>
      </c>
      <c r="D106" s="6">
        <v>0</v>
      </c>
      <c r="E106" s="35">
        <f t="shared" si="20"/>
        <v>692.1</v>
      </c>
      <c r="F106" s="41">
        <v>3.1</v>
      </c>
      <c r="G106" s="41">
        <v>8.4</v>
      </c>
      <c r="H106" s="42">
        <f t="shared" si="21"/>
        <v>11.5</v>
      </c>
      <c r="I106" s="10">
        <f t="shared" si="22"/>
        <v>7959.150000000001</v>
      </c>
      <c r="J106" s="9">
        <f t="shared" si="24"/>
        <v>47754.9</v>
      </c>
      <c r="K106" s="32">
        <v>3.32</v>
      </c>
      <c r="L106" s="32">
        <v>8.97</v>
      </c>
      <c r="M106" s="42">
        <f t="shared" si="23"/>
        <v>12.290000000000001</v>
      </c>
      <c r="N106" s="10">
        <f t="shared" si="25"/>
        <v>8505.909000000001</v>
      </c>
      <c r="O106" s="9">
        <f t="shared" si="26"/>
        <v>51035.45400000001</v>
      </c>
      <c r="P106" s="55">
        <f t="shared" si="27"/>
        <v>98790.35400000002</v>
      </c>
      <c r="Q106" s="8"/>
      <c r="R106" s="55">
        <f t="shared" si="30"/>
        <v>98790.35400000002</v>
      </c>
      <c r="S106" s="111">
        <v>98707.32</v>
      </c>
      <c r="T106" s="3">
        <v>0</v>
      </c>
      <c r="U106" s="1">
        <v>8225.61</v>
      </c>
      <c r="V106" s="82">
        <f t="shared" si="31"/>
        <v>0</v>
      </c>
      <c r="W106" s="82">
        <f t="shared" si="32"/>
        <v>98707.32</v>
      </c>
      <c r="X106" s="3"/>
      <c r="Y106" s="6">
        <v>0</v>
      </c>
      <c r="Z106" s="6">
        <v>18572.15</v>
      </c>
      <c r="AA106" s="6"/>
      <c r="AB106" s="6">
        <v>4003.06</v>
      </c>
      <c r="AC106" s="1">
        <v>0</v>
      </c>
      <c r="AD106" s="1">
        <v>6377.55</v>
      </c>
      <c r="AE106" s="1"/>
      <c r="AF106" s="3">
        <v>3257.5</v>
      </c>
      <c r="AG106" s="1"/>
      <c r="AH106" s="1">
        <v>3257.5</v>
      </c>
      <c r="AI106" s="1">
        <v>0</v>
      </c>
      <c r="AJ106" s="1">
        <v>13228.46</v>
      </c>
      <c r="AK106" s="1">
        <v>0</v>
      </c>
      <c r="AL106" s="1">
        <v>9526.56</v>
      </c>
      <c r="AM106" s="1">
        <v>0</v>
      </c>
      <c r="AN106" s="1">
        <v>3472.05</v>
      </c>
      <c r="AO106" s="1">
        <v>0</v>
      </c>
      <c r="AP106" s="1">
        <v>3472.05</v>
      </c>
      <c r="AQ106" s="1">
        <v>0</v>
      </c>
      <c r="AR106" s="1">
        <v>4785.28</v>
      </c>
      <c r="AS106" s="1">
        <v>0</v>
      </c>
      <c r="AT106" s="1">
        <v>6840.87</v>
      </c>
      <c r="AU106" s="1">
        <v>0</v>
      </c>
      <c r="AV106" s="1">
        <v>8902.91</v>
      </c>
      <c r="AW106" s="6">
        <f t="shared" si="33"/>
        <v>0</v>
      </c>
      <c r="AX106" s="6">
        <f t="shared" si="34"/>
        <v>85695.94</v>
      </c>
      <c r="AY106" s="4">
        <f t="shared" si="35"/>
        <v>85695.94</v>
      </c>
      <c r="AZ106" s="1"/>
      <c r="BA106" s="1"/>
      <c r="BB106" s="1"/>
      <c r="BC106" s="1"/>
      <c r="BD106" s="3">
        <f t="shared" si="28"/>
        <v>0</v>
      </c>
      <c r="BE106" s="3">
        <f t="shared" si="29"/>
        <v>13011.380000000005</v>
      </c>
      <c r="BF106" s="13">
        <f t="shared" si="36"/>
        <v>13011.380000000005</v>
      </c>
      <c r="BG106" s="6">
        <v>25736.85</v>
      </c>
      <c r="BH106" s="6"/>
      <c r="BI106" s="1"/>
      <c r="BJ106" s="1"/>
      <c r="BK106" s="1">
        <f t="shared" si="38"/>
        <v>25736.85</v>
      </c>
      <c r="BL106" s="91"/>
      <c r="BM106" s="101">
        <f t="shared" si="37"/>
        <v>38748.23</v>
      </c>
      <c r="BN106" s="104">
        <v>92922.27</v>
      </c>
    </row>
    <row r="107" spans="1:66" ht="15">
      <c r="A107" s="6">
        <v>101</v>
      </c>
      <c r="B107" s="40" t="s">
        <v>83</v>
      </c>
      <c r="C107" s="6">
        <v>614</v>
      </c>
      <c r="D107" s="6">
        <v>0</v>
      </c>
      <c r="E107" s="35">
        <f t="shared" si="20"/>
        <v>614</v>
      </c>
      <c r="F107" s="41">
        <v>3.1</v>
      </c>
      <c r="G107" s="41">
        <v>6.59</v>
      </c>
      <c r="H107" s="42">
        <f t="shared" si="21"/>
        <v>9.69</v>
      </c>
      <c r="I107" s="10">
        <f t="shared" si="22"/>
        <v>5949.66</v>
      </c>
      <c r="J107" s="9">
        <f t="shared" si="24"/>
        <v>35697.96</v>
      </c>
      <c r="K107" s="32">
        <v>3.32</v>
      </c>
      <c r="L107" s="32">
        <v>7.04</v>
      </c>
      <c r="M107" s="42">
        <f t="shared" si="23"/>
        <v>10.36</v>
      </c>
      <c r="N107" s="10">
        <f t="shared" si="25"/>
        <v>6361.04</v>
      </c>
      <c r="O107" s="9">
        <f t="shared" si="26"/>
        <v>38166.24</v>
      </c>
      <c r="P107" s="55">
        <f t="shared" si="27"/>
        <v>73864.2</v>
      </c>
      <c r="Q107" s="8"/>
      <c r="R107" s="55">
        <f t="shared" si="30"/>
        <v>73864.2</v>
      </c>
      <c r="S107" s="111">
        <v>73790.52</v>
      </c>
      <c r="T107" s="3">
        <v>0</v>
      </c>
      <c r="U107" s="1">
        <v>6149.21</v>
      </c>
      <c r="V107" s="82">
        <f t="shared" si="31"/>
        <v>0</v>
      </c>
      <c r="W107" s="82">
        <f t="shared" si="32"/>
        <v>73790.52</v>
      </c>
      <c r="X107" s="3"/>
      <c r="Y107" s="6">
        <v>0</v>
      </c>
      <c r="Z107" s="6">
        <v>1387.23</v>
      </c>
      <c r="AA107" s="6"/>
      <c r="AB107" s="6">
        <v>1387.23</v>
      </c>
      <c r="AC107" s="1">
        <v>0</v>
      </c>
      <c r="AD107" s="1">
        <v>11905.33</v>
      </c>
      <c r="AE107" s="59"/>
      <c r="AF107" s="67">
        <v>103958.87</v>
      </c>
      <c r="AG107" s="1"/>
      <c r="AH107" s="1">
        <v>1387.23</v>
      </c>
      <c r="AI107" s="1">
        <v>0</v>
      </c>
      <c r="AJ107" s="1">
        <v>11492.99</v>
      </c>
      <c r="AK107" s="1">
        <v>0</v>
      </c>
      <c r="AL107" s="1">
        <v>2916.1</v>
      </c>
      <c r="AM107" s="1">
        <v>0</v>
      </c>
      <c r="AN107" s="1">
        <v>1473.19</v>
      </c>
      <c r="AO107" s="1">
        <v>0</v>
      </c>
      <c r="AP107" s="1">
        <v>1473.19</v>
      </c>
      <c r="AQ107" s="1">
        <v>0</v>
      </c>
      <c r="AR107" s="1">
        <v>1473.19</v>
      </c>
      <c r="AS107" s="1">
        <v>0</v>
      </c>
      <c r="AT107" s="1">
        <v>1473.19</v>
      </c>
      <c r="AU107" s="1">
        <v>0</v>
      </c>
      <c r="AV107" s="1">
        <v>1973.19</v>
      </c>
      <c r="AW107" s="6">
        <f t="shared" si="33"/>
        <v>0</v>
      </c>
      <c r="AX107" s="6">
        <f t="shared" si="34"/>
        <v>142300.93000000002</v>
      </c>
      <c r="AY107" s="4">
        <f t="shared" si="35"/>
        <v>142300.93000000002</v>
      </c>
      <c r="AZ107" s="1"/>
      <c r="BA107" s="1"/>
      <c r="BB107" s="1"/>
      <c r="BC107" s="1"/>
      <c r="BD107" s="3">
        <f t="shared" si="28"/>
        <v>0</v>
      </c>
      <c r="BE107" s="3">
        <f t="shared" si="29"/>
        <v>-68510.41000000002</v>
      </c>
      <c r="BF107" s="94">
        <f t="shared" si="36"/>
        <v>-68510.41000000002</v>
      </c>
      <c r="BG107" s="81">
        <v>188.48</v>
      </c>
      <c r="BH107" s="81"/>
      <c r="BI107" s="80"/>
      <c r="BJ107" s="80"/>
      <c r="BK107" s="6">
        <f t="shared" si="38"/>
        <v>188.48</v>
      </c>
      <c r="BL107" s="94">
        <f>BF107+BK107</f>
        <v>-68321.93000000002</v>
      </c>
      <c r="BM107" s="96">
        <f t="shared" si="37"/>
        <v>-68321.93000000002</v>
      </c>
      <c r="BN107" s="104">
        <v>95469.08</v>
      </c>
    </row>
    <row r="108" spans="1:66" ht="15">
      <c r="A108" s="6">
        <v>102</v>
      </c>
      <c r="B108" s="40" t="s">
        <v>84</v>
      </c>
      <c r="C108" s="6">
        <v>533</v>
      </c>
      <c r="D108" s="6">
        <v>0</v>
      </c>
      <c r="E108" s="35">
        <f t="shared" si="20"/>
        <v>533</v>
      </c>
      <c r="F108" s="41">
        <v>3.1</v>
      </c>
      <c r="G108" s="41">
        <v>3.94</v>
      </c>
      <c r="H108" s="42">
        <f t="shared" si="21"/>
        <v>7.04</v>
      </c>
      <c r="I108" s="10">
        <f t="shared" si="22"/>
        <v>3752.32</v>
      </c>
      <c r="J108" s="9">
        <f t="shared" si="24"/>
        <v>22513.920000000002</v>
      </c>
      <c r="K108" s="32">
        <v>3.32</v>
      </c>
      <c r="L108" s="32">
        <v>4.21</v>
      </c>
      <c r="M108" s="42">
        <f t="shared" si="23"/>
        <v>7.529999999999999</v>
      </c>
      <c r="N108" s="10">
        <f t="shared" si="25"/>
        <v>4013.49</v>
      </c>
      <c r="O108" s="9">
        <f t="shared" si="26"/>
        <v>24080.94</v>
      </c>
      <c r="P108" s="55">
        <f t="shared" si="27"/>
        <v>46594.86</v>
      </c>
      <c r="Q108" s="8"/>
      <c r="R108" s="55">
        <f t="shared" si="30"/>
        <v>46594.86</v>
      </c>
      <c r="S108" s="111">
        <v>46530.9</v>
      </c>
      <c r="T108" s="3">
        <v>0</v>
      </c>
      <c r="U108" s="1">
        <v>3877.58</v>
      </c>
      <c r="V108" s="82">
        <f t="shared" si="31"/>
        <v>0</v>
      </c>
      <c r="W108" s="82">
        <f t="shared" si="32"/>
        <v>46530.96</v>
      </c>
      <c r="X108" s="3"/>
      <c r="Y108" s="6">
        <v>0</v>
      </c>
      <c r="Z108" s="6">
        <v>5625.91</v>
      </c>
      <c r="AA108" s="6"/>
      <c r="AB108" s="6">
        <v>1227.66</v>
      </c>
      <c r="AC108" s="1">
        <v>0</v>
      </c>
      <c r="AD108" s="1">
        <v>1227.66</v>
      </c>
      <c r="AE108" s="1"/>
      <c r="AF108" s="3">
        <v>1227.66</v>
      </c>
      <c r="AG108" s="1"/>
      <c r="AH108" s="1">
        <v>1227.66</v>
      </c>
      <c r="AI108" s="1">
        <v>0</v>
      </c>
      <c r="AJ108" s="1">
        <v>1941.51</v>
      </c>
      <c r="AK108" s="1">
        <v>0</v>
      </c>
      <c r="AL108" s="1">
        <v>3275.17</v>
      </c>
      <c r="AM108" s="1">
        <v>0</v>
      </c>
      <c r="AN108" s="1">
        <v>1302.28</v>
      </c>
      <c r="AO108" s="1">
        <v>0</v>
      </c>
      <c r="AP108" s="1">
        <v>1302.28</v>
      </c>
      <c r="AQ108" s="1">
        <v>0</v>
      </c>
      <c r="AR108" s="1">
        <v>4664.72</v>
      </c>
      <c r="AS108" s="1">
        <v>0</v>
      </c>
      <c r="AT108" s="1">
        <v>2348.73</v>
      </c>
      <c r="AU108" s="1">
        <v>0</v>
      </c>
      <c r="AV108" s="1">
        <v>1814.42</v>
      </c>
      <c r="AW108" s="6">
        <f t="shared" si="33"/>
        <v>0</v>
      </c>
      <c r="AX108" s="6">
        <f t="shared" si="34"/>
        <v>27185.659999999996</v>
      </c>
      <c r="AY108" s="4">
        <f t="shared" si="35"/>
        <v>27185.659999999996</v>
      </c>
      <c r="AZ108" s="1"/>
      <c r="BA108" s="1"/>
      <c r="BB108" s="1"/>
      <c r="BC108" s="1"/>
      <c r="BD108" s="3">
        <f t="shared" si="28"/>
        <v>0</v>
      </c>
      <c r="BE108" s="3">
        <f t="shared" si="29"/>
        <v>19345.300000000003</v>
      </c>
      <c r="BF108" s="13">
        <f t="shared" si="36"/>
        <v>19345.300000000003</v>
      </c>
      <c r="BG108" s="6">
        <v>2594.58</v>
      </c>
      <c r="BH108" s="6"/>
      <c r="BI108" s="1">
        <v>2306</v>
      </c>
      <c r="BJ108" s="1"/>
      <c r="BK108" s="1">
        <f t="shared" si="38"/>
        <v>4900.58</v>
      </c>
      <c r="BL108" s="91"/>
      <c r="BM108" s="101">
        <f t="shared" si="37"/>
        <v>24245.880000000005</v>
      </c>
      <c r="BN108" s="104">
        <v>45208.73</v>
      </c>
    </row>
    <row r="109" spans="1:66" ht="15">
      <c r="A109" s="6">
        <v>103</v>
      </c>
      <c r="B109" s="40" t="s">
        <v>85</v>
      </c>
      <c r="C109" s="6">
        <v>358.3</v>
      </c>
      <c r="D109" s="6">
        <v>0</v>
      </c>
      <c r="E109" s="35">
        <f t="shared" si="20"/>
        <v>358.3</v>
      </c>
      <c r="F109" s="41">
        <v>3.1</v>
      </c>
      <c r="G109" s="41">
        <v>6.59</v>
      </c>
      <c r="H109" s="42">
        <f t="shared" si="21"/>
        <v>9.69</v>
      </c>
      <c r="I109" s="10">
        <f t="shared" si="22"/>
        <v>3471.927</v>
      </c>
      <c r="J109" s="9">
        <f t="shared" si="24"/>
        <v>20831.562</v>
      </c>
      <c r="K109" s="32">
        <v>3.32</v>
      </c>
      <c r="L109" s="32">
        <v>7.04</v>
      </c>
      <c r="M109" s="42">
        <f t="shared" si="23"/>
        <v>10.36</v>
      </c>
      <c r="N109" s="10">
        <f t="shared" si="25"/>
        <v>3711.988</v>
      </c>
      <c r="O109" s="9">
        <f t="shared" si="26"/>
        <v>22271.928</v>
      </c>
      <c r="P109" s="55">
        <f t="shared" si="27"/>
        <v>43103.490000000005</v>
      </c>
      <c r="Q109" s="8">
        <v>16938.53</v>
      </c>
      <c r="R109" s="55">
        <f t="shared" si="30"/>
        <v>26164.960000000006</v>
      </c>
      <c r="S109" s="111">
        <v>26121.97</v>
      </c>
      <c r="T109" s="3">
        <v>0</v>
      </c>
      <c r="U109" s="1">
        <v>2176.83</v>
      </c>
      <c r="V109" s="82">
        <f t="shared" si="31"/>
        <v>0</v>
      </c>
      <c r="W109" s="82">
        <f t="shared" si="32"/>
        <v>26121.96</v>
      </c>
      <c r="X109" s="3"/>
      <c r="Y109" s="6">
        <v>0</v>
      </c>
      <c r="Z109" s="6">
        <v>883.5</v>
      </c>
      <c r="AA109" s="6"/>
      <c r="AB109" s="6">
        <v>883.5</v>
      </c>
      <c r="AC109" s="1">
        <v>0</v>
      </c>
      <c r="AD109" s="1">
        <v>1408.5</v>
      </c>
      <c r="AE109" s="1"/>
      <c r="AF109" s="3">
        <v>10087.81</v>
      </c>
      <c r="AG109" s="1"/>
      <c r="AH109" s="1">
        <v>883.5</v>
      </c>
      <c r="AI109" s="1">
        <v>0</v>
      </c>
      <c r="AJ109" s="1">
        <v>1092.84</v>
      </c>
      <c r="AK109" s="1">
        <v>0</v>
      </c>
      <c r="AL109" s="1">
        <v>2376.57</v>
      </c>
      <c r="AM109" s="1">
        <v>0</v>
      </c>
      <c r="AN109" s="1">
        <v>933.66</v>
      </c>
      <c r="AO109" s="1">
        <v>0</v>
      </c>
      <c r="AP109" s="1">
        <v>933.66</v>
      </c>
      <c r="AQ109" s="1">
        <v>0</v>
      </c>
      <c r="AR109" s="1">
        <v>933.66</v>
      </c>
      <c r="AS109" s="1">
        <v>0</v>
      </c>
      <c r="AT109" s="1">
        <v>1308.66</v>
      </c>
      <c r="AU109" s="1">
        <v>0</v>
      </c>
      <c r="AV109" s="1">
        <v>1433.66</v>
      </c>
      <c r="AW109" s="6">
        <f t="shared" si="33"/>
        <v>0</v>
      </c>
      <c r="AX109" s="6">
        <f t="shared" si="34"/>
        <v>23159.52</v>
      </c>
      <c r="AY109" s="4">
        <f t="shared" si="35"/>
        <v>23159.52</v>
      </c>
      <c r="AZ109" s="1"/>
      <c r="BA109" s="1"/>
      <c r="BB109" s="1"/>
      <c r="BC109" s="1"/>
      <c r="BD109" s="3">
        <f t="shared" si="28"/>
        <v>0</v>
      </c>
      <c r="BE109" s="3">
        <f t="shared" si="29"/>
        <v>2962.4399999999987</v>
      </c>
      <c r="BF109" s="13">
        <f t="shared" si="36"/>
        <v>2962.4399999999987</v>
      </c>
      <c r="BG109" s="81">
        <v>0</v>
      </c>
      <c r="BH109" s="61"/>
      <c r="BI109" s="59"/>
      <c r="BJ109" s="59"/>
      <c r="BK109" s="1">
        <f t="shared" si="38"/>
        <v>0</v>
      </c>
      <c r="BL109" s="91"/>
      <c r="BM109" s="101">
        <f t="shared" si="37"/>
        <v>2962.4399999999987</v>
      </c>
      <c r="BN109" s="104">
        <v>151730.88</v>
      </c>
    </row>
    <row r="110" spans="1:66" ht="15">
      <c r="A110" s="6">
        <v>104</v>
      </c>
      <c r="B110" s="40" t="s">
        <v>86</v>
      </c>
      <c r="C110" s="6">
        <v>520.4</v>
      </c>
      <c r="D110" s="6">
        <v>0</v>
      </c>
      <c r="E110" s="35">
        <f t="shared" si="20"/>
        <v>520.4</v>
      </c>
      <c r="F110" s="41">
        <v>3.1</v>
      </c>
      <c r="G110" s="41">
        <v>3.94</v>
      </c>
      <c r="H110" s="42">
        <f t="shared" si="21"/>
        <v>7.04</v>
      </c>
      <c r="I110" s="10">
        <f t="shared" si="22"/>
        <v>3663.616</v>
      </c>
      <c r="J110" s="9">
        <f t="shared" si="24"/>
        <v>21981.696</v>
      </c>
      <c r="K110" s="32">
        <v>3.32</v>
      </c>
      <c r="L110" s="32">
        <v>4.64</v>
      </c>
      <c r="M110" s="42">
        <f t="shared" si="23"/>
        <v>7.959999999999999</v>
      </c>
      <c r="N110" s="10">
        <f t="shared" si="25"/>
        <v>4142.383999999999</v>
      </c>
      <c r="O110" s="9">
        <f t="shared" si="26"/>
        <v>24854.303999999996</v>
      </c>
      <c r="P110" s="55">
        <f t="shared" si="27"/>
        <v>46836</v>
      </c>
      <c r="Q110" s="8"/>
      <c r="R110" s="55">
        <f t="shared" si="30"/>
        <v>46836</v>
      </c>
      <c r="S110" s="111">
        <v>45430.92</v>
      </c>
      <c r="T110" s="3">
        <v>0</v>
      </c>
      <c r="U110" s="1">
        <v>3785.91</v>
      </c>
      <c r="V110" s="82">
        <f t="shared" si="31"/>
        <v>0</v>
      </c>
      <c r="W110" s="82">
        <f t="shared" si="32"/>
        <v>45430.92</v>
      </c>
      <c r="X110" s="3"/>
      <c r="Y110" s="6">
        <v>0</v>
      </c>
      <c r="Z110" s="6">
        <v>1202.84</v>
      </c>
      <c r="AA110" s="6"/>
      <c r="AB110" s="6">
        <v>1555.54</v>
      </c>
      <c r="AC110" s="1">
        <v>0</v>
      </c>
      <c r="AD110" s="1">
        <v>1555.54</v>
      </c>
      <c r="AE110" s="1"/>
      <c r="AF110" s="3">
        <v>4592.86</v>
      </c>
      <c r="AG110" s="1"/>
      <c r="AH110" s="1">
        <v>1202.84</v>
      </c>
      <c r="AI110" s="1">
        <v>0</v>
      </c>
      <c r="AJ110" s="1">
        <v>1412.18</v>
      </c>
      <c r="AK110" s="1">
        <v>0</v>
      </c>
      <c r="AL110" s="1">
        <v>1275.69</v>
      </c>
      <c r="AM110" s="1">
        <v>0</v>
      </c>
      <c r="AN110" s="1">
        <v>1275.69</v>
      </c>
      <c r="AO110" s="1">
        <v>0</v>
      </c>
      <c r="AP110" s="1">
        <v>6386.17</v>
      </c>
      <c r="AQ110" s="1">
        <v>0</v>
      </c>
      <c r="AR110" s="1">
        <v>1694.37</v>
      </c>
      <c r="AS110" s="1">
        <v>0</v>
      </c>
      <c r="AT110" s="1">
        <v>2322.14</v>
      </c>
      <c r="AU110" s="1">
        <v>0</v>
      </c>
      <c r="AV110" s="1">
        <v>1612.03</v>
      </c>
      <c r="AW110" s="6">
        <f t="shared" si="33"/>
        <v>0</v>
      </c>
      <c r="AX110" s="6">
        <f t="shared" si="34"/>
        <v>26087.889999999996</v>
      </c>
      <c r="AY110" s="4">
        <f t="shared" si="35"/>
        <v>26087.889999999996</v>
      </c>
      <c r="AZ110" s="1"/>
      <c r="BA110" s="1"/>
      <c r="BB110" s="1"/>
      <c r="BC110" s="1"/>
      <c r="BD110" s="3">
        <f t="shared" si="28"/>
        <v>0</v>
      </c>
      <c r="BE110" s="3">
        <f t="shared" si="29"/>
        <v>19343.030000000002</v>
      </c>
      <c r="BF110" s="13">
        <f t="shared" si="36"/>
        <v>19343.030000000002</v>
      </c>
      <c r="BG110" s="6">
        <v>5585.84</v>
      </c>
      <c r="BH110" s="6"/>
      <c r="BI110" s="1">
        <v>2306</v>
      </c>
      <c r="BJ110" s="1"/>
      <c r="BK110" s="1">
        <f t="shared" si="38"/>
        <v>7891.84</v>
      </c>
      <c r="BL110" s="91"/>
      <c r="BM110" s="101">
        <f t="shared" si="37"/>
        <v>27234.870000000003</v>
      </c>
      <c r="BN110" s="104">
        <v>6410.01</v>
      </c>
    </row>
    <row r="111" spans="1:66" ht="15">
      <c r="A111" s="6">
        <v>105</v>
      </c>
      <c r="B111" s="40" t="s">
        <v>87</v>
      </c>
      <c r="C111" s="6">
        <v>406.1</v>
      </c>
      <c r="D111" s="6">
        <v>0</v>
      </c>
      <c r="E111" s="35">
        <f t="shared" si="20"/>
        <v>406.1</v>
      </c>
      <c r="F111" s="41">
        <v>3.1</v>
      </c>
      <c r="G111" s="41">
        <v>6.59</v>
      </c>
      <c r="H111" s="42">
        <f t="shared" si="21"/>
        <v>9.69</v>
      </c>
      <c r="I111" s="10">
        <f t="shared" si="22"/>
        <v>3935.109</v>
      </c>
      <c r="J111" s="9">
        <f t="shared" si="24"/>
        <v>23610.654</v>
      </c>
      <c r="K111" s="32">
        <v>3.32</v>
      </c>
      <c r="L111" s="32">
        <v>7.04</v>
      </c>
      <c r="M111" s="42">
        <f t="shared" si="23"/>
        <v>10.36</v>
      </c>
      <c r="N111" s="10">
        <f t="shared" si="25"/>
        <v>4207.196</v>
      </c>
      <c r="O111" s="9">
        <f t="shared" si="26"/>
        <v>25243.176</v>
      </c>
      <c r="P111" s="55">
        <f t="shared" si="27"/>
        <v>48853.83</v>
      </c>
      <c r="Q111" s="8">
        <v>4858.96</v>
      </c>
      <c r="R111" s="55">
        <f t="shared" si="30"/>
        <v>43994.87</v>
      </c>
      <c r="S111" s="111">
        <v>43946.12</v>
      </c>
      <c r="T111" s="3">
        <v>0</v>
      </c>
      <c r="U111" s="1">
        <v>3662.18</v>
      </c>
      <c r="V111" s="82">
        <f t="shared" si="31"/>
        <v>0</v>
      </c>
      <c r="W111" s="82">
        <f t="shared" si="32"/>
        <v>43946.159999999996</v>
      </c>
      <c r="X111" s="3"/>
      <c r="Y111" s="6">
        <v>0</v>
      </c>
      <c r="Z111" s="6">
        <v>977.67</v>
      </c>
      <c r="AA111" s="6"/>
      <c r="AB111" s="6">
        <v>977.67</v>
      </c>
      <c r="AC111" s="1">
        <v>0</v>
      </c>
      <c r="AD111" s="1">
        <v>6370.59</v>
      </c>
      <c r="AE111" s="1"/>
      <c r="AF111" s="3">
        <v>977.67</v>
      </c>
      <c r="AG111" s="1"/>
      <c r="AH111" s="1">
        <v>977.67</v>
      </c>
      <c r="AI111" s="1">
        <v>0</v>
      </c>
      <c r="AJ111" s="1">
        <v>12114.1</v>
      </c>
      <c r="AK111" s="1">
        <v>0</v>
      </c>
      <c r="AL111" s="1">
        <v>3486.62</v>
      </c>
      <c r="AM111" s="1">
        <v>0</v>
      </c>
      <c r="AN111" s="1">
        <v>1034.52</v>
      </c>
      <c r="AO111" s="1">
        <v>0</v>
      </c>
      <c r="AP111" s="1">
        <v>1034.52</v>
      </c>
      <c r="AQ111" s="1">
        <v>0</v>
      </c>
      <c r="AR111" s="1">
        <v>3617.43</v>
      </c>
      <c r="AS111" s="1">
        <v>0</v>
      </c>
      <c r="AT111" s="1">
        <v>36584.58</v>
      </c>
      <c r="AU111" s="1">
        <v>0</v>
      </c>
      <c r="AV111" s="1">
        <v>2103.33</v>
      </c>
      <c r="AW111" s="6">
        <f t="shared" si="33"/>
        <v>0</v>
      </c>
      <c r="AX111" s="6">
        <f t="shared" si="34"/>
        <v>70256.37000000001</v>
      </c>
      <c r="AY111" s="4">
        <f t="shared" si="35"/>
        <v>70256.37000000001</v>
      </c>
      <c r="AZ111" s="1"/>
      <c r="BA111" s="1">
        <f>272.09*4+1523</f>
        <v>2611.3599999999997</v>
      </c>
      <c r="BB111" s="1"/>
      <c r="BC111" s="1"/>
      <c r="BD111" s="3">
        <f t="shared" si="28"/>
        <v>0</v>
      </c>
      <c r="BE111" s="3">
        <f t="shared" si="29"/>
        <v>-28921.570000000014</v>
      </c>
      <c r="BF111" s="94">
        <f t="shared" si="36"/>
        <v>-28921.570000000014</v>
      </c>
      <c r="BG111" s="6">
        <v>0</v>
      </c>
      <c r="BH111" s="6"/>
      <c r="BI111" s="1"/>
      <c r="BJ111" s="1"/>
      <c r="BK111" s="6">
        <f t="shared" si="38"/>
        <v>0</v>
      </c>
      <c r="BL111" s="94">
        <f>BF111+BK111</f>
        <v>-28921.570000000014</v>
      </c>
      <c r="BM111" s="96">
        <f t="shared" si="37"/>
        <v>-28921.570000000014</v>
      </c>
      <c r="BN111" s="104">
        <v>77558.05</v>
      </c>
    </row>
    <row r="112" spans="1:66" ht="15">
      <c r="A112" s="6">
        <v>106</v>
      </c>
      <c r="B112" s="40" t="s">
        <v>88</v>
      </c>
      <c r="C112" s="6">
        <v>527.1</v>
      </c>
      <c r="D112" s="6">
        <v>0</v>
      </c>
      <c r="E112" s="35">
        <f t="shared" si="20"/>
        <v>527.1</v>
      </c>
      <c r="F112" s="41">
        <v>3.1</v>
      </c>
      <c r="G112" s="41">
        <v>4.97</v>
      </c>
      <c r="H112" s="42">
        <f t="shared" si="21"/>
        <v>8.07</v>
      </c>
      <c r="I112" s="10">
        <f t="shared" si="22"/>
        <v>4253.697</v>
      </c>
      <c r="J112" s="9">
        <f t="shared" si="24"/>
        <v>25522.182</v>
      </c>
      <c r="K112" s="32">
        <v>3.32</v>
      </c>
      <c r="L112" s="32">
        <v>5.31</v>
      </c>
      <c r="M112" s="42">
        <f t="shared" si="23"/>
        <v>8.629999999999999</v>
      </c>
      <c r="N112" s="10">
        <f t="shared" si="25"/>
        <v>4548.873</v>
      </c>
      <c r="O112" s="9">
        <f t="shared" si="26"/>
        <v>27293.237999999998</v>
      </c>
      <c r="P112" s="55">
        <f t="shared" si="27"/>
        <v>52815.42</v>
      </c>
      <c r="Q112" s="8"/>
      <c r="R112" s="55">
        <f t="shared" si="30"/>
        <v>52815.42</v>
      </c>
      <c r="S112" s="111">
        <v>52752.18</v>
      </c>
      <c r="T112" s="3">
        <v>0</v>
      </c>
      <c r="U112" s="1">
        <v>4396.02</v>
      </c>
      <c r="V112" s="82">
        <f t="shared" si="31"/>
        <v>0</v>
      </c>
      <c r="W112" s="82">
        <f t="shared" si="32"/>
        <v>52752.240000000005</v>
      </c>
      <c r="X112" s="3"/>
      <c r="Y112" s="6">
        <v>0</v>
      </c>
      <c r="Z112" s="6">
        <v>1216.04</v>
      </c>
      <c r="AA112" s="6"/>
      <c r="AB112" s="6">
        <v>1216.04</v>
      </c>
      <c r="AC112" s="1">
        <v>0</v>
      </c>
      <c r="AD112" s="1">
        <v>1216.04</v>
      </c>
      <c r="AE112" s="1"/>
      <c r="AF112" s="3">
        <v>1216.04</v>
      </c>
      <c r="AG112" s="1"/>
      <c r="AH112" s="1">
        <v>1216.04</v>
      </c>
      <c r="AI112" s="1">
        <v>0</v>
      </c>
      <c r="AJ112" s="1">
        <v>1425.38</v>
      </c>
      <c r="AK112" s="1">
        <v>0</v>
      </c>
      <c r="AL112" s="1">
        <v>1458</v>
      </c>
      <c r="AM112" s="1">
        <v>0</v>
      </c>
      <c r="AN112" s="1">
        <v>6371.31</v>
      </c>
      <c r="AO112" s="1">
        <v>0</v>
      </c>
      <c r="AP112" s="1">
        <v>1289.83</v>
      </c>
      <c r="AQ112" s="1">
        <v>0</v>
      </c>
      <c r="AR112" s="1">
        <v>1708.51</v>
      </c>
      <c r="AS112" s="1">
        <v>0</v>
      </c>
      <c r="AT112" s="1">
        <v>2336.28</v>
      </c>
      <c r="AU112" s="1">
        <v>0</v>
      </c>
      <c r="AV112" s="1">
        <v>1801.97</v>
      </c>
      <c r="AW112" s="6">
        <f t="shared" si="33"/>
        <v>0</v>
      </c>
      <c r="AX112" s="6">
        <f t="shared" si="34"/>
        <v>22471.48</v>
      </c>
      <c r="AY112" s="4">
        <f t="shared" si="35"/>
        <v>22471.48</v>
      </c>
      <c r="AZ112" s="1"/>
      <c r="BA112" s="1"/>
      <c r="BB112" s="1"/>
      <c r="BC112" s="1"/>
      <c r="BD112" s="3">
        <f t="shared" si="28"/>
        <v>0</v>
      </c>
      <c r="BE112" s="3">
        <f t="shared" si="29"/>
        <v>30280.760000000006</v>
      </c>
      <c r="BF112" s="13">
        <f t="shared" si="36"/>
        <v>30280.760000000006</v>
      </c>
      <c r="BG112" s="6">
        <v>22146.2</v>
      </c>
      <c r="BH112" s="6"/>
      <c r="BI112" s="1">
        <v>2306</v>
      </c>
      <c r="BJ112" s="1"/>
      <c r="BK112" s="1">
        <f t="shared" si="38"/>
        <v>24452.2</v>
      </c>
      <c r="BL112" s="91"/>
      <c r="BM112" s="101">
        <f t="shared" si="37"/>
        <v>54732.96000000001</v>
      </c>
      <c r="BN112" s="104">
        <v>11667.87</v>
      </c>
    </row>
    <row r="113" spans="1:66" ht="15">
      <c r="A113" s="6">
        <v>107</v>
      </c>
      <c r="B113" s="19" t="s">
        <v>305</v>
      </c>
      <c r="C113" s="6">
        <v>465.8</v>
      </c>
      <c r="D113" s="6">
        <v>0</v>
      </c>
      <c r="E113" s="35">
        <f t="shared" si="20"/>
        <v>465.8</v>
      </c>
      <c r="F113" s="77">
        <v>0</v>
      </c>
      <c r="G113" s="77">
        <v>4.34</v>
      </c>
      <c r="H113" s="49">
        <f t="shared" si="21"/>
        <v>4.34</v>
      </c>
      <c r="I113" s="10">
        <f t="shared" si="22"/>
        <v>2021.572</v>
      </c>
      <c r="J113" s="9">
        <f t="shared" si="24"/>
        <v>12129.431999999999</v>
      </c>
      <c r="K113" s="79">
        <v>0</v>
      </c>
      <c r="L113" s="32">
        <v>4.64</v>
      </c>
      <c r="M113" s="49">
        <f t="shared" si="23"/>
        <v>4.64</v>
      </c>
      <c r="N113" s="10">
        <f t="shared" si="25"/>
        <v>2161.312</v>
      </c>
      <c r="O113" s="9">
        <f t="shared" si="26"/>
        <v>12967.872</v>
      </c>
      <c r="P113" s="55">
        <f t="shared" si="27"/>
        <v>25097.303999999996</v>
      </c>
      <c r="Q113" s="8">
        <v>1418.98</v>
      </c>
      <c r="R113" s="55">
        <f t="shared" si="30"/>
        <v>23678.323999999997</v>
      </c>
      <c r="S113" s="111">
        <v>58445.66</v>
      </c>
      <c r="T113" s="3">
        <v>0</v>
      </c>
      <c r="U113" s="1">
        <v>4870.47</v>
      </c>
      <c r="V113" s="82">
        <f t="shared" si="31"/>
        <v>0</v>
      </c>
      <c r="W113" s="82">
        <f t="shared" si="32"/>
        <v>58445.64</v>
      </c>
      <c r="X113" s="3"/>
      <c r="Y113" s="6">
        <v>0</v>
      </c>
      <c r="Z113" s="6">
        <v>10967.5</v>
      </c>
      <c r="AA113" s="6"/>
      <c r="AB113" s="6">
        <v>2586.08</v>
      </c>
      <c r="AC113" s="1">
        <v>0</v>
      </c>
      <c r="AD113" s="1">
        <v>917.63</v>
      </c>
      <c r="AE113" s="1"/>
      <c r="AF113" s="3">
        <v>917.63</v>
      </c>
      <c r="AG113" s="1"/>
      <c r="AH113" s="1">
        <v>917.63</v>
      </c>
      <c r="AI113" s="1">
        <v>0</v>
      </c>
      <c r="AJ113" s="1">
        <v>1126.97</v>
      </c>
      <c r="AK113" s="1">
        <v>0</v>
      </c>
      <c r="AL113" s="1">
        <v>982.84</v>
      </c>
      <c r="AM113" s="1">
        <v>0</v>
      </c>
      <c r="AN113" s="1">
        <v>982.84</v>
      </c>
      <c r="AO113" s="1">
        <v>0</v>
      </c>
      <c r="AP113" s="1">
        <v>982.84</v>
      </c>
      <c r="AQ113" s="1">
        <v>0</v>
      </c>
      <c r="AR113" s="1">
        <v>1401.52</v>
      </c>
      <c r="AS113" s="1">
        <v>0</v>
      </c>
      <c r="AT113" s="1">
        <v>1527.84</v>
      </c>
      <c r="AU113" s="1">
        <v>0</v>
      </c>
      <c r="AV113" s="1">
        <v>3392.89</v>
      </c>
      <c r="AW113" s="6">
        <f t="shared" si="33"/>
        <v>0</v>
      </c>
      <c r="AX113" s="6">
        <f t="shared" si="34"/>
        <v>26704.21</v>
      </c>
      <c r="AY113" s="4">
        <f t="shared" si="35"/>
        <v>26704.21</v>
      </c>
      <c r="AZ113" s="1"/>
      <c r="BA113" s="1"/>
      <c r="BB113" s="1"/>
      <c r="BC113" s="1"/>
      <c r="BD113" s="3">
        <f t="shared" si="28"/>
        <v>0</v>
      </c>
      <c r="BE113" s="3">
        <f t="shared" si="29"/>
        <v>31741.43</v>
      </c>
      <c r="BF113" s="13">
        <f t="shared" si="36"/>
        <v>31741.43</v>
      </c>
      <c r="BG113" s="6">
        <v>0</v>
      </c>
      <c r="BH113" s="6"/>
      <c r="BI113" s="1"/>
      <c r="BJ113" s="1"/>
      <c r="BK113" s="1">
        <f t="shared" si="38"/>
        <v>0</v>
      </c>
      <c r="BL113" s="91"/>
      <c r="BM113" s="101">
        <f t="shared" si="37"/>
        <v>31741.43</v>
      </c>
      <c r="BN113" s="104">
        <v>81712.96</v>
      </c>
    </row>
    <row r="114" spans="1:66" ht="15">
      <c r="A114" s="6">
        <v>108</v>
      </c>
      <c r="B114" s="19" t="s">
        <v>306</v>
      </c>
      <c r="C114" s="6">
        <v>385.2</v>
      </c>
      <c r="D114" s="6">
        <v>0</v>
      </c>
      <c r="E114" s="35">
        <f t="shared" si="20"/>
        <v>385.2</v>
      </c>
      <c r="F114" s="48">
        <v>3.1</v>
      </c>
      <c r="G114" s="48">
        <v>7.35</v>
      </c>
      <c r="H114" s="49">
        <f t="shared" si="21"/>
        <v>10.45</v>
      </c>
      <c r="I114" s="10">
        <f t="shared" si="22"/>
        <v>4025.3399999999997</v>
      </c>
      <c r="J114" s="9">
        <f t="shared" si="24"/>
        <v>24152.039999999997</v>
      </c>
      <c r="K114" s="32">
        <v>3.32</v>
      </c>
      <c r="L114" s="32">
        <v>7.85</v>
      </c>
      <c r="M114" s="49">
        <f t="shared" si="23"/>
        <v>11.17</v>
      </c>
      <c r="N114" s="10">
        <f t="shared" si="25"/>
        <v>4302.684</v>
      </c>
      <c r="O114" s="9">
        <f t="shared" si="26"/>
        <v>25816.104</v>
      </c>
      <c r="P114" s="55">
        <f t="shared" si="27"/>
        <v>49968.144</v>
      </c>
      <c r="Q114" s="8">
        <v>4.82</v>
      </c>
      <c r="R114" s="55">
        <f t="shared" si="30"/>
        <v>49963.324</v>
      </c>
      <c r="S114" s="111">
        <v>49917.1</v>
      </c>
      <c r="T114" s="3">
        <v>0</v>
      </c>
      <c r="U114" s="1">
        <v>4159.76</v>
      </c>
      <c r="V114" s="82">
        <f t="shared" si="31"/>
        <v>0</v>
      </c>
      <c r="W114" s="82">
        <f t="shared" si="32"/>
        <v>49917.12</v>
      </c>
      <c r="X114" s="3"/>
      <c r="Y114" s="6">
        <v>0</v>
      </c>
      <c r="Z114" s="6">
        <v>758.84</v>
      </c>
      <c r="AA114" s="6"/>
      <c r="AB114" s="6">
        <v>758.84</v>
      </c>
      <c r="AC114" s="1">
        <v>0</v>
      </c>
      <c r="AD114" s="1">
        <v>758.84</v>
      </c>
      <c r="AE114" s="1"/>
      <c r="AF114" s="3">
        <v>758.84</v>
      </c>
      <c r="AG114" s="1"/>
      <c r="AH114" s="1">
        <v>758.84</v>
      </c>
      <c r="AI114" s="1">
        <v>0</v>
      </c>
      <c r="AJ114" s="1">
        <v>968.18</v>
      </c>
      <c r="AK114" s="1">
        <v>0</v>
      </c>
      <c r="AL114" s="1">
        <v>812.77</v>
      </c>
      <c r="AM114" s="1">
        <v>0</v>
      </c>
      <c r="AN114" s="1">
        <v>812.77</v>
      </c>
      <c r="AO114" s="1">
        <v>0</v>
      </c>
      <c r="AP114" s="1">
        <v>812.77</v>
      </c>
      <c r="AQ114" s="1">
        <v>0</v>
      </c>
      <c r="AR114" s="1">
        <v>1231.45</v>
      </c>
      <c r="AS114" s="1">
        <v>0</v>
      </c>
      <c r="AT114" s="1">
        <v>812.77</v>
      </c>
      <c r="AU114" s="1">
        <v>0</v>
      </c>
      <c r="AV114" s="1">
        <v>812.77</v>
      </c>
      <c r="AW114" s="6">
        <f t="shared" si="33"/>
        <v>0</v>
      </c>
      <c r="AX114" s="6">
        <f t="shared" si="34"/>
        <v>10057.680000000002</v>
      </c>
      <c r="AY114" s="4">
        <f t="shared" si="35"/>
        <v>10057.680000000002</v>
      </c>
      <c r="AZ114" s="1"/>
      <c r="BA114" s="1"/>
      <c r="BB114" s="1"/>
      <c r="BC114" s="1"/>
      <c r="BD114" s="3">
        <f t="shared" si="28"/>
        <v>0</v>
      </c>
      <c r="BE114" s="3">
        <f t="shared" si="29"/>
        <v>39859.44</v>
      </c>
      <c r="BF114" s="13">
        <f t="shared" si="36"/>
        <v>39859.44</v>
      </c>
      <c r="BG114" s="6">
        <v>0</v>
      </c>
      <c r="BH114" s="6"/>
      <c r="BI114" s="1"/>
      <c r="BJ114" s="1"/>
      <c r="BK114" s="1">
        <f t="shared" si="38"/>
        <v>0</v>
      </c>
      <c r="BL114" s="91"/>
      <c r="BM114" s="101">
        <f t="shared" si="37"/>
        <v>39859.44</v>
      </c>
      <c r="BN114" s="104">
        <v>199461.46</v>
      </c>
    </row>
    <row r="115" spans="1:66" ht="15">
      <c r="A115" s="6">
        <v>109</v>
      </c>
      <c r="B115" s="47" t="s">
        <v>307</v>
      </c>
      <c r="C115" s="6">
        <v>450</v>
      </c>
      <c r="D115" s="6">
        <v>0</v>
      </c>
      <c r="E115" s="35">
        <f t="shared" si="20"/>
        <v>450</v>
      </c>
      <c r="F115" s="50">
        <v>3.1</v>
      </c>
      <c r="G115" s="50">
        <v>6.47</v>
      </c>
      <c r="H115" s="51">
        <f t="shared" si="21"/>
        <v>9.57</v>
      </c>
      <c r="I115" s="10">
        <f t="shared" si="22"/>
        <v>4306.5</v>
      </c>
      <c r="J115" s="9">
        <f t="shared" si="24"/>
        <v>25839</v>
      </c>
      <c r="K115" s="32">
        <v>3.32</v>
      </c>
      <c r="L115" s="32">
        <v>6.9</v>
      </c>
      <c r="M115" s="51">
        <f t="shared" si="23"/>
        <v>10.22</v>
      </c>
      <c r="N115" s="10">
        <f t="shared" si="25"/>
        <v>4599</v>
      </c>
      <c r="O115" s="9">
        <f t="shared" si="26"/>
        <v>27594</v>
      </c>
      <c r="P115" s="55">
        <f t="shared" si="27"/>
        <v>53433</v>
      </c>
      <c r="Q115" s="8">
        <v>778.3</v>
      </c>
      <c r="R115" s="55">
        <f t="shared" si="30"/>
        <v>52654.7</v>
      </c>
      <c r="S115" s="111">
        <v>52627.7</v>
      </c>
      <c r="T115" s="3">
        <v>2957.22</v>
      </c>
      <c r="U115" s="1">
        <v>1428.42</v>
      </c>
      <c r="V115" s="82">
        <f t="shared" si="31"/>
        <v>35486.64</v>
      </c>
      <c r="W115" s="82">
        <f t="shared" si="32"/>
        <v>17141.04</v>
      </c>
      <c r="X115" s="3"/>
      <c r="Y115" s="6">
        <v>0</v>
      </c>
      <c r="Z115" s="6">
        <v>886.5</v>
      </c>
      <c r="AA115" s="6">
        <v>0</v>
      </c>
      <c r="AB115" s="6">
        <v>886.5</v>
      </c>
      <c r="AC115" s="1">
        <v>4375</v>
      </c>
      <c r="AD115" s="1">
        <v>886.5</v>
      </c>
      <c r="AE115" s="1">
        <v>8962.85</v>
      </c>
      <c r="AF115" s="3">
        <v>886.5</v>
      </c>
      <c r="AG115" s="1">
        <v>0</v>
      </c>
      <c r="AH115" s="1">
        <v>886.5</v>
      </c>
      <c r="AI115" s="1">
        <v>209.34</v>
      </c>
      <c r="AJ115" s="1">
        <v>886.5</v>
      </c>
      <c r="AK115" s="1">
        <v>0</v>
      </c>
      <c r="AL115" s="1">
        <v>949.5</v>
      </c>
      <c r="AM115" s="1">
        <v>0</v>
      </c>
      <c r="AN115" s="1">
        <v>1117.67</v>
      </c>
      <c r="AO115" s="1">
        <v>0</v>
      </c>
      <c r="AP115" s="1">
        <v>949.5</v>
      </c>
      <c r="AQ115" s="1">
        <v>0</v>
      </c>
      <c r="AR115" s="1">
        <v>1368.18</v>
      </c>
      <c r="AS115" s="1">
        <v>0</v>
      </c>
      <c r="AT115" s="1">
        <v>949.5</v>
      </c>
      <c r="AU115" s="1">
        <v>1136.38</v>
      </c>
      <c r="AV115" s="1">
        <v>949.5</v>
      </c>
      <c r="AW115" s="6">
        <f t="shared" si="33"/>
        <v>14683.57</v>
      </c>
      <c r="AX115" s="6">
        <f t="shared" si="34"/>
        <v>11602.85</v>
      </c>
      <c r="AY115" s="4">
        <f t="shared" si="35"/>
        <v>26286.42</v>
      </c>
      <c r="AZ115" s="1"/>
      <c r="BA115" s="1"/>
      <c r="BB115" s="1"/>
      <c r="BC115" s="1"/>
      <c r="BD115" s="3">
        <f t="shared" si="28"/>
        <v>20803.07</v>
      </c>
      <c r="BE115" s="3">
        <f t="shared" si="29"/>
        <v>5538.1900000000005</v>
      </c>
      <c r="BF115" s="13">
        <f t="shared" si="36"/>
        <v>26341.260000000002</v>
      </c>
      <c r="BG115" s="6">
        <v>0</v>
      </c>
      <c r="BH115" s="6"/>
      <c r="BI115" s="1"/>
      <c r="BJ115" s="1"/>
      <c r="BK115" s="1">
        <f t="shared" si="38"/>
        <v>0</v>
      </c>
      <c r="BL115" s="91"/>
      <c r="BM115" s="101">
        <f t="shared" si="37"/>
        <v>26341.260000000002</v>
      </c>
      <c r="BN115" s="104">
        <v>243489.45</v>
      </c>
    </row>
    <row r="116" spans="1:66" ht="15">
      <c r="A116" s="6">
        <v>110</v>
      </c>
      <c r="B116" s="40" t="s">
        <v>89</v>
      </c>
      <c r="C116" s="6">
        <v>632.5</v>
      </c>
      <c r="D116" s="6">
        <v>0</v>
      </c>
      <c r="E116" s="35">
        <f t="shared" si="20"/>
        <v>632.5</v>
      </c>
      <c r="F116" s="41">
        <v>3.1</v>
      </c>
      <c r="G116" s="41">
        <v>6.59</v>
      </c>
      <c r="H116" s="42">
        <f t="shared" si="21"/>
        <v>9.69</v>
      </c>
      <c r="I116" s="10">
        <f t="shared" si="22"/>
        <v>6128.924999999999</v>
      </c>
      <c r="J116" s="9">
        <f t="shared" si="24"/>
        <v>36773.549999999996</v>
      </c>
      <c r="K116" s="32">
        <v>3.32</v>
      </c>
      <c r="L116" s="32">
        <v>7.04</v>
      </c>
      <c r="M116" s="42">
        <f t="shared" si="23"/>
        <v>10.36</v>
      </c>
      <c r="N116" s="10">
        <f t="shared" si="25"/>
        <v>6552.7</v>
      </c>
      <c r="O116" s="9">
        <f t="shared" si="26"/>
        <v>39316.2</v>
      </c>
      <c r="P116" s="55">
        <f t="shared" si="27"/>
        <v>76089.75</v>
      </c>
      <c r="Q116" s="8">
        <v>1558.05</v>
      </c>
      <c r="R116" s="55">
        <f t="shared" si="30"/>
        <v>74531.7</v>
      </c>
      <c r="S116" s="111">
        <v>74455.89</v>
      </c>
      <c r="T116" s="3">
        <v>0</v>
      </c>
      <c r="U116" s="1">
        <v>6204.66</v>
      </c>
      <c r="V116" s="82">
        <f t="shared" si="31"/>
        <v>0</v>
      </c>
      <c r="W116" s="82">
        <f t="shared" si="32"/>
        <v>74455.92</v>
      </c>
      <c r="X116" s="3"/>
      <c r="Y116" s="6">
        <v>0</v>
      </c>
      <c r="Z116" s="6">
        <v>2105.84</v>
      </c>
      <c r="AA116" s="6"/>
      <c r="AB116" s="6">
        <v>25031.78</v>
      </c>
      <c r="AC116" s="1">
        <v>0</v>
      </c>
      <c r="AD116" s="1">
        <v>1601.33</v>
      </c>
      <c r="AE116" s="1"/>
      <c r="AF116" s="3">
        <v>6979.13</v>
      </c>
      <c r="AG116" s="1"/>
      <c r="AH116" s="1">
        <v>2410.94</v>
      </c>
      <c r="AI116" s="1">
        <v>0</v>
      </c>
      <c r="AJ116" s="1">
        <v>1852.54</v>
      </c>
      <c r="AK116" s="1">
        <v>0</v>
      </c>
      <c r="AL116" s="1">
        <v>1689.88</v>
      </c>
      <c r="AM116" s="1">
        <v>0</v>
      </c>
      <c r="AN116" s="1">
        <v>1689.88</v>
      </c>
      <c r="AO116" s="1">
        <v>0</v>
      </c>
      <c r="AP116" s="1">
        <v>3404.81</v>
      </c>
      <c r="AQ116" s="1">
        <v>0</v>
      </c>
      <c r="AR116" s="1">
        <v>2108.56</v>
      </c>
      <c r="AS116" s="1">
        <v>0</v>
      </c>
      <c r="AT116" s="1">
        <v>1689.88</v>
      </c>
      <c r="AU116" s="1">
        <v>0</v>
      </c>
      <c r="AV116" s="1">
        <v>1689.88</v>
      </c>
      <c r="AW116" s="6">
        <f t="shared" si="33"/>
        <v>0</v>
      </c>
      <c r="AX116" s="6">
        <f t="shared" si="34"/>
        <v>52254.44999999998</v>
      </c>
      <c r="AY116" s="4">
        <f t="shared" si="35"/>
        <v>52254.44999999998</v>
      </c>
      <c r="AZ116" s="1"/>
      <c r="BA116" s="1"/>
      <c r="BB116" s="1"/>
      <c r="BC116" s="1"/>
      <c r="BD116" s="3">
        <f t="shared" si="28"/>
        <v>0</v>
      </c>
      <c r="BE116" s="3">
        <f t="shared" si="29"/>
        <v>22201.470000000016</v>
      </c>
      <c r="BF116" s="13">
        <f t="shared" si="36"/>
        <v>22201.470000000016</v>
      </c>
      <c r="BG116" s="81">
        <v>0</v>
      </c>
      <c r="BH116" s="61"/>
      <c r="BI116" s="59"/>
      <c r="BJ116" s="59"/>
      <c r="BK116" s="1">
        <f t="shared" si="38"/>
        <v>0</v>
      </c>
      <c r="BL116" s="91"/>
      <c r="BM116" s="101">
        <f t="shared" si="37"/>
        <v>22201.470000000016</v>
      </c>
      <c r="BN116" s="104">
        <v>138744.16</v>
      </c>
    </row>
    <row r="117" spans="1:66" ht="15">
      <c r="A117" s="6">
        <v>111</v>
      </c>
      <c r="B117" s="47" t="s">
        <v>308</v>
      </c>
      <c r="C117" s="6">
        <v>520</v>
      </c>
      <c r="D117" s="6">
        <v>0</v>
      </c>
      <c r="E117" s="35">
        <f t="shared" si="20"/>
        <v>520</v>
      </c>
      <c r="F117" s="76">
        <v>0</v>
      </c>
      <c r="G117" s="76">
        <v>1.97</v>
      </c>
      <c r="H117" s="51">
        <f t="shared" si="21"/>
        <v>1.97</v>
      </c>
      <c r="I117" s="10">
        <f t="shared" si="22"/>
        <v>1024.4</v>
      </c>
      <c r="J117" s="9">
        <f t="shared" si="24"/>
        <v>6146.400000000001</v>
      </c>
      <c r="K117" s="79">
        <v>0</v>
      </c>
      <c r="L117" s="32">
        <v>2.11</v>
      </c>
      <c r="M117" s="51">
        <f t="shared" si="23"/>
        <v>2.11</v>
      </c>
      <c r="N117" s="10">
        <f t="shared" si="25"/>
        <v>1097.2</v>
      </c>
      <c r="O117" s="9">
        <f t="shared" si="26"/>
        <v>6583.200000000001</v>
      </c>
      <c r="P117" s="55">
        <f t="shared" si="27"/>
        <v>12729.600000000002</v>
      </c>
      <c r="Q117" s="8"/>
      <c r="R117" s="55">
        <f t="shared" si="30"/>
        <v>12729.600000000002</v>
      </c>
      <c r="S117" s="111">
        <v>62493.6</v>
      </c>
      <c r="T117" s="3">
        <v>3368.4</v>
      </c>
      <c r="U117" s="1">
        <v>1839.4</v>
      </c>
      <c r="V117" s="82">
        <f t="shared" si="31"/>
        <v>40420.8</v>
      </c>
      <c r="W117" s="82">
        <f t="shared" si="32"/>
        <v>22072.800000000003</v>
      </c>
      <c r="X117" s="3"/>
      <c r="Y117" s="6">
        <v>0</v>
      </c>
      <c r="Z117" s="6">
        <v>1024.4</v>
      </c>
      <c r="AA117" s="6">
        <v>0</v>
      </c>
      <c r="AB117" s="6">
        <v>1024.4</v>
      </c>
      <c r="AC117" s="1">
        <v>0</v>
      </c>
      <c r="AD117" s="1">
        <v>1024.4</v>
      </c>
      <c r="AE117" s="1">
        <v>0</v>
      </c>
      <c r="AF117" s="3">
        <v>1024.4</v>
      </c>
      <c r="AG117" s="1">
        <v>0</v>
      </c>
      <c r="AH117" s="1">
        <v>1024.4</v>
      </c>
      <c r="AI117" s="1">
        <v>251.21</v>
      </c>
      <c r="AJ117" s="1">
        <v>1024.4</v>
      </c>
      <c r="AK117" s="1">
        <v>0</v>
      </c>
      <c r="AL117" s="1">
        <v>1097.2</v>
      </c>
      <c r="AM117" s="1">
        <v>0</v>
      </c>
      <c r="AN117" s="1">
        <v>5277.83</v>
      </c>
      <c r="AO117" s="1">
        <v>0</v>
      </c>
      <c r="AP117" s="1">
        <v>1097.2</v>
      </c>
      <c r="AQ117" s="1">
        <v>0</v>
      </c>
      <c r="AR117" s="1">
        <v>5570.23</v>
      </c>
      <c r="AS117" s="1">
        <v>0</v>
      </c>
      <c r="AT117" s="1">
        <v>1097.2</v>
      </c>
      <c r="AU117" s="1">
        <v>0</v>
      </c>
      <c r="AV117" s="1">
        <v>1097.2</v>
      </c>
      <c r="AW117" s="6">
        <f t="shared" si="33"/>
        <v>251.21</v>
      </c>
      <c r="AX117" s="6">
        <f t="shared" si="34"/>
        <v>21383.260000000002</v>
      </c>
      <c r="AY117" s="4">
        <f t="shared" si="35"/>
        <v>21634.47</v>
      </c>
      <c r="AZ117" s="1"/>
      <c r="BA117" s="1"/>
      <c r="BB117" s="1"/>
      <c r="BC117" s="1"/>
      <c r="BD117" s="3">
        <f t="shared" si="28"/>
        <v>40169.590000000004</v>
      </c>
      <c r="BE117" s="3">
        <f t="shared" si="29"/>
        <v>689.5400000000009</v>
      </c>
      <c r="BF117" s="13">
        <f t="shared" si="36"/>
        <v>40859.130000000005</v>
      </c>
      <c r="BG117" s="81">
        <v>39.23</v>
      </c>
      <c r="BH117" s="6"/>
      <c r="BI117" s="1"/>
      <c r="BJ117" s="1"/>
      <c r="BK117" s="1">
        <f t="shared" si="38"/>
        <v>39.23</v>
      </c>
      <c r="BL117" s="91"/>
      <c r="BM117" s="101">
        <f t="shared" si="37"/>
        <v>40898.36000000001</v>
      </c>
      <c r="BN117" s="104">
        <v>170058.69</v>
      </c>
    </row>
    <row r="118" spans="1:66" ht="15">
      <c r="A118" s="6">
        <v>112</v>
      </c>
      <c r="B118" s="40" t="s">
        <v>90</v>
      </c>
      <c r="C118" s="6">
        <v>783.4</v>
      </c>
      <c r="D118" s="6">
        <v>0</v>
      </c>
      <c r="E118" s="35">
        <f t="shared" si="20"/>
        <v>783.4</v>
      </c>
      <c r="F118" s="41">
        <v>3.1</v>
      </c>
      <c r="G118" s="41">
        <v>2.64</v>
      </c>
      <c r="H118" s="42">
        <f t="shared" si="21"/>
        <v>5.74</v>
      </c>
      <c r="I118" s="10">
        <f t="shared" si="22"/>
        <v>4496.716</v>
      </c>
      <c r="J118" s="9">
        <f t="shared" si="24"/>
        <v>26980.296000000002</v>
      </c>
      <c r="K118" s="32">
        <v>3.32</v>
      </c>
      <c r="L118" s="32">
        <v>2.82</v>
      </c>
      <c r="M118" s="42">
        <f t="shared" si="23"/>
        <v>6.14</v>
      </c>
      <c r="N118" s="10">
        <f t="shared" si="25"/>
        <v>4810.076</v>
      </c>
      <c r="O118" s="9">
        <f t="shared" si="26"/>
        <v>28860.456</v>
      </c>
      <c r="P118" s="55">
        <f t="shared" si="27"/>
        <v>55840.752</v>
      </c>
      <c r="Q118" s="8"/>
      <c r="R118" s="55">
        <f t="shared" si="30"/>
        <v>55840.752</v>
      </c>
      <c r="S118" s="111">
        <v>55793.76</v>
      </c>
      <c r="T118" s="3">
        <v>0</v>
      </c>
      <c r="U118" s="1">
        <v>4649.48</v>
      </c>
      <c r="V118" s="82">
        <f t="shared" si="31"/>
        <v>0</v>
      </c>
      <c r="W118" s="82">
        <f t="shared" si="32"/>
        <v>55793.759999999995</v>
      </c>
      <c r="X118" s="3"/>
      <c r="Y118" s="6">
        <v>0</v>
      </c>
      <c r="Z118" s="6">
        <v>2170.79</v>
      </c>
      <c r="AA118" s="6"/>
      <c r="AB118" s="6">
        <v>1720.95</v>
      </c>
      <c r="AC118" s="1">
        <v>0</v>
      </c>
      <c r="AD118" s="1">
        <v>1720.95</v>
      </c>
      <c r="AE118" s="1"/>
      <c r="AF118" s="3">
        <v>1981.38</v>
      </c>
      <c r="AG118" s="1"/>
      <c r="AH118" s="1">
        <v>1720.95</v>
      </c>
      <c r="AI118" s="1">
        <v>0</v>
      </c>
      <c r="AJ118" s="1">
        <v>1972.16</v>
      </c>
      <c r="AK118" s="1">
        <v>0</v>
      </c>
      <c r="AL118" s="1">
        <v>23946.65</v>
      </c>
      <c r="AM118" s="1">
        <v>0</v>
      </c>
      <c r="AN118" s="1">
        <v>5100.72</v>
      </c>
      <c r="AO118" s="1">
        <v>0</v>
      </c>
      <c r="AP118" s="1">
        <v>1830.62</v>
      </c>
      <c r="AQ118" s="1">
        <v>0</v>
      </c>
      <c r="AR118" s="1">
        <v>2249.3</v>
      </c>
      <c r="AS118" s="1">
        <v>0</v>
      </c>
      <c r="AT118" s="1">
        <v>2595.56</v>
      </c>
      <c r="AU118" s="1">
        <v>0</v>
      </c>
      <c r="AV118" s="1">
        <v>2251.04</v>
      </c>
      <c r="AW118" s="6">
        <f t="shared" si="33"/>
        <v>0</v>
      </c>
      <c r="AX118" s="6">
        <f t="shared" si="34"/>
        <v>49261.07000000001</v>
      </c>
      <c r="AY118" s="4">
        <f t="shared" si="35"/>
        <v>49261.07000000001</v>
      </c>
      <c r="AZ118" s="1"/>
      <c r="BA118" s="1"/>
      <c r="BB118" s="1"/>
      <c r="BC118" s="1"/>
      <c r="BD118" s="3">
        <f t="shared" si="28"/>
        <v>0</v>
      </c>
      <c r="BE118" s="3">
        <f t="shared" si="29"/>
        <v>6532.689999999988</v>
      </c>
      <c r="BF118" s="13">
        <f t="shared" si="36"/>
        <v>6532.689999999988</v>
      </c>
      <c r="BG118" s="81">
        <v>7618.57</v>
      </c>
      <c r="BH118" s="6"/>
      <c r="BI118" s="1"/>
      <c r="BJ118" s="1"/>
      <c r="BK118" s="1">
        <f t="shared" si="38"/>
        <v>7618.57</v>
      </c>
      <c r="BL118" s="91"/>
      <c r="BM118" s="101">
        <f t="shared" si="37"/>
        <v>14151.259999999987</v>
      </c>
      <c r="BN118" s="104">
        <v>252032.14</v>
      </c>
    </row>
    <row r="119" spans="1:66" ht="15">
      <c r="A119" s="6">
        <v>113</v>
      </c>
      <c r="B119" s="40" t="s">
        <v>91</v>
      </c>
      <c r="C119" s="6">
        <v>721.2</v>
      </c>
      <c r="D119" s="6">
        <v>72.3</v>
      </c>
      <c r="E119" s="35">
        <f t="shared" si="20"/>
        <v>793.5</v>
      </c>
      <c r="F119" s="41">
        <v>3.1</v>
      </c>
      <c r="G119" s="41">
        <v>7.47</v>
      </c>
      <c r="H119" s="42">
        <f t="shared" si="21"/>
        <v>10.57</v>
      </c>
      <c r="I119" s="10">
        <f t="shared" si="22"/>
        <v>8387.295</v>
      </c>
      <c r="J119" s="9">
        <f t="shared" si="24"/>
        <v>50323.770000000004</v>
      </c>
      <c r="K119" s="32">
        <v>3.32</v>
      </c>
      <c r="L119" s="32">
        <v>7.98</v>
      </c>
      <c r="M119" s="42">
        <f t="shared" si="23"/>
        <v>11.3</v>
      </c>
      <c r="N119" s="10">
        <f t="shared" si="25"/>
        <v>8966.550000000001</v>
      </c>
      <c r="O119" s="9">
        <f t="shared" si="26"/>
        <v>53799.3</v>
      </c>
      <c r="P119" s="55">
        <f t="shared" si="27"/>
        <v>104123.07</v>
      </c>
      <c r="Q119" s="8"/>
      <c r="R119" s="55">
        <f t="shared" si="30"/>
        <v>104123.07</v>
      </c>
      <c r="S119" s="111">
        <v>104027.94</v>
      </c>
      <c r="T119" s="3">
        <v>0</v>
      </c>
      <c r="U119" s="1">
        <v>8669</v>
      </c>
      <c r="V119" s="82">
        <f t="shared" si="31"/>
        <v>0</v>
      </c>
      <c r="W119" s="82">
        <f t="shared" si="32"/>
        <v>104028</v>
      </c>
      <c r="X119" s="3"/>
      <c r="Y119" s="6">
        <v>0</v>
      </c>
      <c r="Z119" s="6">
        <v>3531.08</v>
      </c>
      <c r="AA119" s="6"/>
      <c r="AB119" s="6">
        <v>11798.67</v>
      </c>
      <c r="AC119" s="1">
        <v>0</v>
      </c>
      <c r="AD119" s="1">
        <v>62443.85</v>
      </c>
      <c r="AE119" s="1"/>
      <c r="AF119" s="3">
        <v>9354.59</v>
      </c>
      <c r="AG119" s="1"/>
      <c r="AH119" s="1">
        <v>3531.08</v>
      </c>
      <c r="AI119" s="1">
        <v>0</v>
      </c>
      <c r="AJ119" s="1">
        <v>6726.73</v>
      </c>
      <c r="AK119" s="1">
        <v>0</v>
      </c>
      <c r="AL119" s="1">
        <v>9793.52</v>
      </c>
      <c r="AM119" s="1">
        <v>0</v>
      </c>
      <c r="AN119" s="1">
        <v>9542.02</v>
      </c>
      <c r="AO119" s="1">
        <v>0</v>
      </c>
      <c r="AP119" s="1">
        <v>3777.07</v>
      </c>
      <c r="AQ119" s="1">
        <v>0</v>
      </c>
      <c r="AR119" s="1">
        <v>23952.98</v>
      </c>
      <c r="AS119" s="1">
        <v>0</v>
      </c>
      <c r="AT119" s="1">
        <v>1674.29</v>
      </c>
      <c r="AU119" s="1">
        <v>0</v>
      </c>
      <c r="AV119" s="1">
        <v>1674.29</v>
      </c>
      <c r="AW119" s="6">
        <f t="shared" si="33"/>
        <v>0</v>
      </c>
      <c r="AX119" s="6">
        <f t="shared" si="34"/>
        <v>147800.17000000004</v>
      </c>
      <c r="AY119" s="4">
        <f t="shared" si="35"/>
        <v>147800.17000000004</v>
      </c>
      <c r="AZ119" s="1"/>
      <c r="BA119" s="1"/>
      <c r="BB119" s="1"/>
      <c r="BC119" s="1"/>
      <c r="BD119" s="3">
        <f t="shared" si="28"/>
        <v>0</v>
      </c>
      <c r="BE119" s="3">
        <f t="shared" si="29"/>
        <v>-43772.17000000004</v>
      </c>
      <c r="BF119" s="94">
        <f t="shared" si="36"/>
        <v>-43772.17000000004</v>
      </c>
      <c r="BG119" s="81">
        <v>75234.66</v>
      </c>
      <c r="BH119" s="81"/>
      <c r="BI119" s="80"/>
      <c r="BJ119" s="80"/>
      <c r="BK119" s="6">
        <f t="shared" si="38"/>
        <v>75234.66</v>
      </c>
      <c r="BL119" s="13">
        <v>0</v>
      </c>
      <c r="BM119" s="101">
        <f t="shared" si="37"/>
        <v>31462.48999999996</v>
      </c>
      <c r="BN119" s="104">
        <v>13133.21</v>
      </c>
    </row>
    <row r="120" spans="1:66" ht="15">
      <c r="A120" s="6">
        <v>114</v>
      </c>
      <c r="B120" s="40" t="s">
        <v>92</v>
      </c>
      <c r="C120" s="6">
        <v>782.5</v>
      </c>
      <c r="D120" s="6">
        <v>0</v>
      </c>
      <c r="E120" s="35">
        <f t="shared" si="20"/>
        <v>782.5</v>
      </c>
      <c r="F120" s="41">
        <v>3.1</v>
      </c>
      <c r="G120" s="41">
        <v>3.64</v>
      </c>
      <c r="H120" s="42">
        <f t="shared" si="21"/>
        <v>6.74</v>
      </c>
      <c r="I120" s="10">
        <f t="shared" si="22"/>
        <v>5274.05</v>
      </c>
      <c r="J120" s="9">
        <f t="shared" si="24"/>
        <v>31644.300000000003</v>
      </c>
      <c r="K120" s="32">
        <v>3.32</v>
      </c>
      <c r="L120" s="32">
        <v>3.89</v>
      </c>
      <c r="M120" s="42">
        <f t="shared" si="23"/>
        <v>7.21</v>
      </c>
      <c r="N120" s="10">
        <f t="shared" si="25"/>
        <v>5641.825</v>
      </c>
      <c r="O120" s="9">
        <f t="shared" si="26"/>
        <v>33850.95</v>
      </c>
      <c r="P120" s="55">
        <f t="shared" si="27"/>
        <v>65495.25</v>
      </c>
      <c r="Q120" s="8">
        <v>14503.18</v>
      </c>
      <c r="R120" s="55">
        <f t="shared" si="30"/>
        <v>50992.07</v>
      </c>
      <c r="S120" s="111">
        <v>50898.2</v>
      </c>
      <c r="T120" s="3">
        <v>0</v>
      </c>
      <c r="U120" s="1">
        <v>4241.52</v>
      </c>
      <c r="V120" s="82">
        <f t="shared" si="31"/>
        <v>0</v>
      </c>
      <c r="W120" s="82">
        <f t="shared" si="32"/>
        <v>50898.240000000005</v>
      </c>
      <c r="X120" s="3"/>
      <c r="Y120" s="6">
        <v>0</v>
      </c>
      <c r="Z120" s="6">
        <v>1541.53</v>
      </c>
      <c r="AA120" s="6"/>
      <c r="AB120" s="6">
        <v>1541.53</v>
      </c>
      <c r="AC120" s="1">
        <v>0</v>
      </c>
      <c r="AD120" s="1">
        <v>1541.53</v>
      </c>
      <c r="AE120" s="1"/>
      <c r="AF120" s="3">
        <v>7381.29</v>
      </c>
      <c r="AG120" s="1"/>
      <c r="AH120" s="1">
        <v>1541.53</v>
      </c>
      <c r="AI120" s="1">
        <v>0</v>
      </c>
      <c r="AJ120" s="1">
        <v>1792.74</v>
      </c>
      <c r="AK120" s="1">
        <v>0</v>
      </c>
      <c r="AL120" s="1">
        <v>1651.08</v>
      </c>
      <c r="AM120" s="1">
        <v>0</v>
      </c>
      <c r="AN120" s="1">
        <v>7962.51</v>
      </c>
      <c r="AO120" s="1">
        <v>0</v>
      </c>
      <c r="AP120" s="1">
        <v>14930.29</v>
      </c>
      <c r="AQ120" s="1">
        <v>0</v>
      </c>
      <c r="AR120" s="1">
        <v>24395.36</v>
      </c>
      <c r="AS120" s="1">
        <v>0</v>
      </c>
      <c r="AT120" s="1">
        <v>5705.43</v>
      </c>
      <c r="AU120" s="1">
        <v>0</v>
      </c>
      <c r="AV120" s="1">
        <v>1651.08</v>
      </c>
      <c r="AW120" s="6">
        <f t="shared" si="33"/>
        <v>0</v>
      </c>
      <c r="AX120" s="6">
        <f t="shared" si="34"/>
        <v>71635.90000000001</v>
      </c>
      <c r="AY120" s="4">
        <f t="shared" si="35"/>
        <v>71635.90000000001</v>
      </c>
      <c r="AZ120" s="1"/>
      <c r="BA120" s="1"/>
      <c r="BB120" s="1"/>
      <c r="BC120" s="1"/>
      <c r="BD120" s="3">
        <f t="shared" si="28"/>
        <v>0</v>
      </c>
      <c r="BE120" s="3">
        <f t="shared" si="29"/>
        <v>-20737.660000000003</v>
      </c>
      <c r="BF120" s="94">
        <f t="shared" si="36"/>
        <v>-20737.660000000003</v>
      </c>
      <c r="BG120" s="81">
        <v>0</v>
      </c>
      <c r="BH120" s="81"/>
      <c r="BI120" s="80"/>
      <c r="BJ120" s="80"/>
      <c r="BK120" s="6">
        <f t="shared" si="38"/>
        <v>0</v>
      </c>
      <c r="BL120" s="94">
        <f>BF120+BK120</f>
        <v>-20737.660000000003</v>
      </c>
      <c r="BM120" s="96">
        <f t="shared" si="37"/>
        <v>-20737.660000000003</v>
      </c>
      <c r="BN120" s="104">
        <v>39792.55</v>
      </c>
    </row>
    <row r="121" spans="1:66" ht="15">
      <c r="A121" s="6">
        <v>115</v>
      </c>
      <c r="B121" s="40" t="s">
        <v>93</v>
      </c>
      <c r="C121" s="6">
        <v>475.4</v>
      </c>
      <c r="D121" s="6">
        <v>0</v>
      </c>
      <c r="E121" s="35">
        <f t="shared" si="20"/>
        <v>475.4</v>
      </c>
      <c r="F121" s="41">
        <v>3.1</v>
      </c>
      <c r="G121" s="41">
        <v>7.47</v>
      </c>
      <c r="H121" s="42">
        <f t="shared" si="21"/>
        <v>10.57</v>
      </c>
      <c r="I121" s="10">
        <f t="shared" si="22"/>
        <v>5024.978</v>
      </c>
      <c r="J121" s="9">
        <f t="shared" si="24"/>
        <v>30149.868000000002</v>
      </c>
      <c r="K121" s="32">
        <v>3.32</v>
      </c>
      <c r="L121" s="32">
        <v>7.98</v>
      </c>
      <c r="M121" s="42">
        <f t="shared" si="23"/>
        <v>11.3</v>
      </c>
      <c r="N121" s="10">
        <f t="shared" si="25"/>
        <v>5372.02</v>
      </c>
      <c r="O121" s="9">
        <f t="shared" si="26"/>
        <v>32232.120000000003</v>
      </c>
      <c r="P121" s="55">
        <f t="shared" si="27"/>
        <v>62381.988000000005</v>
      </c>
      <c r="Q121" s="8"/>
      <c r="R121" s="55">
        <f t="shared" si="30"/>
        <v>62381.988000000005</v>
      </c>
      <c r="S121" s="111">
        <v>62324.94</v>
      </c>
      <c r="T121" s="3">
        <v>0</v>
      </c>
      <c r="U121" s="1">
        <v>5193.75</v>
      </c>
      <c r="V121" s="82">
        <f t="shared" si="31"/>
        <v>0</v>
      </c>
      <c r="W121" s="82">
        <f t="shared" si="32"/>
        <v>62325</v>
      </c>
      <c r="X121" s="3"/>
      <c r="Y121" s="6">
        <v>0</v>
      </c>
      <c r="Z121" s="6">
        <v>3721.1</v>
      </c>
      <c r="AA121" s="6"/>
      <c r="AB121" s="6">
        <v>2115.53</v>
      </c>
      <c r="AC121" s="1">
        <v>0</v>
      </c>
      <c r="AD121" s="1">
        <v>31877.05</v>
      </c>
      <c r="AE121" s="1"/>
      <c r="AF121" s="3">
        <v>2115.53</v>
      </c>
      <c r="AG121" s="1"/>
      <c r="AH121" s="1">
        <v>240589.85</v>
      </c>
      <c r="AI121" s="1">
        <v>0</v>
      </c>
      <c r="AJ121" s="1">
        <v>22513.72</v>
      </c>
      <c r="AK121" s="1">
        <v>0</v>
      </c>
      <c r="AL121" s="1">
        <v>2262.9</v>
      </c>
      <c r="AM121" s="1">
        <v>0</v>
      </c>
      <c r="AN121" s="1">
        <v>2262.9</v>
      </c>
      <c r="AO121" s="1">
        <v>0</v>
      </c>
      <c r="AP121" s="1">
        <v>1003.09</v>
      </c>
      <c r="AQ121" s="1">
        <v>0</v>
      </c>
      <c r="AR121" s="1">
        <v>1003.09</v>
      </c>
      <c r="AS121" s="1">
        <v>0</v>
      </c>
      <c r="AT121" s="1">
        <v>1003.09</v>
      </c>
      <c r="AU121" s="1">
        <v>0</v>
      </c>
      <c r="AV121" s="1">
        <v>1674.22</v>
      </c>
      <c r="AW121" s="6">
        <f t="shared" si="33"/>
        <v>0</v>
      </c>
      <c r="AX121" s="6">
        <f t="shared" si="34"/>
        <v>312142.0700000001</v>
      </c>
      <c r="AY121" s="4">
        <f t="shared" si="35"/>
        <v>312142.0700000001</v>
      </c>
      <c r="AZ121" s="1"/>
      <c r="BA121" s="1"/>
      <c r="BB121" s="1"/>
      <c r="BC121" s="1"/>
      <c r="BD121" s="3">
        <f t="shared" si="28"/>
        <v>0</v>
      </c>
      <c r="BE121" s="3">
        <f t="shared" si="29"/>
        <v>-249817.07000000012</v>
      </c>
      <c r="BF121" s="94">
        <f t="shared" si="36"/>
        <v>-249817.07000000012</v>
      </c>
      <c r="BG121" s="81">
        <v>8302.05</v>
      </c>
      <c r="BH121" s="81"/>
      <c r="BI121" s="80">
        <v>344</v>
      </c>
      <c r="BJ121" s="80"/>
      <c r="BK121" s="6">
        <f t="shared" si="38"/>
        <v>8646.05</v>
      </c>
      <c r="BL121" s="94">
        <f>BF121+BK121</f>
        <v>-241171.02000000014</v>
      </c>
      <c r="BM121" s="96">
        <f t="shared" si="37"/>
        <v>-241171.02000000014</v>
      </c>
      <c r="BN121" s="104">
        <v>136810.29</v>
      </c>
    </row>
    <row r="122" spans="1:66" ht="15">
      <c r="A122" s="6">
        <v>116</v>
      </c>
      <c r="B122" s="40" t="s">
        <v>94</v>
      </c>
      <c r="C122" s="6">
        <v>455.1</v>
      </c>
      <c r="D122" s="6">
        <v>0</v>
      </c>
      <c r="E122" s="35">
        <f t="shared" si="20"/>
        <v>455.1</v>
      </c>
      <c r="F122" s="41">
        <v>3.1</v>
      </c>
      <c r="G122" s="41">
        <v>3.52</v>
      </c>
      <c r="H122" s="42">
        <f t="shared" si="21"/>
        <v>6.62</v>
      </c>
      <c r="I122" s="10">
        <f t="shared" si="22"/>
        <v>3012.762</v>
      </c>
      <c r="J122" s="9">
        <f t="shared" si="24"/>
        <v>18076.572</v>
      </c>
      <c r="K122" s="32">
        <v>3.32</v>
      </c>
      <c r="L122" s="32">
        <v>3.76</v>
      </c>
      <c r="M122" s="42">
        <f t="shared" si="23"/>
        <v>7.08</v>
      </c>
      <c r="N122" s="10">
        <f t="shared" si="25"/>
        <v>3222.108</v>
      </c>
      <c r="O122" s="9">
        <f t="shared" si="26"/>
        <v>19332.648</v>
      </c>
      <c r="P122" s="55">
        <f t="shared" si="27"/>
        <v>37409.22</v>
      </c>
      <c r="Q122" s="8">
        <v>11989.06</v>
      </c>
      <c r="R122" s="55">
        <f t="shared" si="30"/>
        <v>25420.160000000003</v>
      </c>
      <c r="S122" s="111">
        <v>25392.86</v>
      </c>
      <c r="T122" s="3">
        <v>0</v>
      </c>
      <c r="U122" s="1">
        <v>2116.07</v>
      </c>
      <c r="V122" s="82">
        <f t="shared" si="31"/>
        <v>0</v>
      </c>
      <c r="W122" s="82">
        <f>U122*12</f>
        <v>25392.840000000004</v>
      </c>
      <c r="X122" s="3"/>
      <c r="Y122" s="6">
        <v>0</v>
      </c>
      <c r="Z122" s="6">
        <v>896.55</v>
      </c>
      <c r="AA122" s="6"/>
      <c r="AB122" s="6">
        <v>896.55</v>
      </c>
      <c r="AC122" s="1">
        <v>0</v>
      </c>
      <c r="AD122" s="1">
        <v>896.55</v>
      </c>
      <c r="AE122" s="1"/>
      <c r="AF122" s="3">
        <v>896.55</v>
      </c>
      <c r="AG122" s="1"/>
      <c r="AH122" s="1">
        <v>896.55</v>
      </c>
      <c r="AI122" s="1">
        <v>0</v>
      </c>
      <c r="AJ122" s="1">
        <v>1105.89</v>
      </c>
      <c r="AK122" s="1">
        <v>0</v>
      </c>
      <c r="AL122" s="1">
        <v>2574.99</v>
      </c>
      <c r="AM122" s="1">
        <v>0</v>
      </c>
      <c r="AN122" s="1">
        <v>3013.92</v>
      </c>
      <c r="AO122" s="1">
        <v>0</v>
      </c>
      <c r="AP122" s="1">
        <v>1496.99</v>
      </c>
      <c r="AQ122" s="1">
        <v>0</v>
      </c>
      <c r="AR122" s="1">
        <v>1378.94</v>
      </c>
      <c r="AS122" s="1">
        <v>0</v>
      </c>
      <c r="AT122" s="1">
        <v>960.26</v>
      </c>
      <c r="AU122" s="1">
        <v>0</v>
      </c>
      <c r="AV122" s="1">
        <v>3972.31</v>
      </c>
      <c r="AW122" s="6">
        <f t="shared" si="33"/>
        <v>0</v>
      </c>
      <c r="AX122" s="6">
        <f t="shared" si="34"/>
        <v>18986.05</v>
      </c>
      <c r="AY122" s="4">
        <f t="shared" si="35"/>
        <v>18986.05</v>
      </c>
      <c r="AZ122" s="1"/>
      <c r="BA122" s="1"/>
      <c r="BB122" s="1"/>
      <c r="BC122" s="1"/>
      <c r="BD122" s="3">
        <f t="shared" si="28"/>
        <v>0</v>
      </c>
      <c r="BE122" s="3">
        <f t="shared" si="29"/>
        <v>6406.7900000000045</v>
      </c>
      <c r="BF122" s="13">
        <f t="shared" si="36"/>
        <v>6406.7900000000045</v>
      </c>
      <c r="BG122" s="81">
        <v>0</v>
      </c>
      <c r="BH122" s="81"/>
      <c r="BI122" s="80"/>
      <c r="BJ122" s="80"/>
      <c r="BK122" s="1">
        <f t="shared" si="38"/>
        <v>0</v>
      </c>
      <c r="BL122" s="91"/>
      <c r="BM122" s="101">
        <f t="shared" si="37"/>
        <v>6406.7900000000045</v>
      </c>
      <c r="BN122" s="104">
        <v>9382.37</v>
      </c>
    </row>
    <row r="123" spans="1:66" ht="15">
      <c r="A123" s="6">
        <v>117</v>
      </c>
      <c r="B123" s="40" t="s">
        <v>95</v>
      </c>
      <c r="C123" s="6">
        <v>478.8</v>
      </c>
      <c r="D123" s="6">
        <v>0</v>
      </c>
      <c r="E123" s="35">
        <f t="shared" si="20"/>
        <v>478.8</v>
      </c>
      <c r="F123" s="41">
        <v>3.1</v>
      </c>
      <c r="G123" s="41">
        <v>7.47</v>
      </c>
      <c r="H123" s="42">
        <f t="shared" si="21"/>
        <v>10.57</v>
      </c>
      <c r="I123" s="10">
        <f t="shared" si="22"/>
        <v>5060.916</v>
      </c>
      <c r="J123" s="9">
        <f t="shared" si="24"/>
        <v>30365.496</v>
      </c>
      <c r="K123" s="32">
        <v>3.32</v>
      </c>
      <c r="L123" s="32">
        <v>7.98</v>
      </c>
      <c r="M123" s="42">
        <f t="shared" si="23"/>
        <v>11.3</v>
      </c>
      <c r="N123" s="10">
        <f t="shared" si="25"/>
        <v>5410.4400000000005</v>
      </c>
      <c r="O123" s="9">
        <f t="shared" si="26"/>
        <v>32462.640000000003</v>
      </c>
      <c r="P123" s="55">
        <f t="shared" si="27"/>
        <v>62828.136</v>
      </c>
      <c r="Q123" s="8"/>
      <c r="R123" s="55">
        <f t="shared" si="30"/>
        <v>62828.136</v>
      </c>
      <c r="S123" s="111">
        <v>62770.74</v>
      </c>
      <c r="T123" s="3">
        <v>0</v>
      </c>
      <c r="U123" s="1">
        <v>5230.9</v>
      </c>
      <c r="V123" s="82">
        <f t="shared" si="31"/>
        <v>0</v>
      </c>
      <c r="W123" s="82">
        <f t="shared" si="32"/>
        <v>62770.799999999996</v>
      </c>
      <c r="X123" s="3"/>
      <c r="Y123" s="6">
        <v>0</v>
      </c>
      <c r="Z123" s="6">
        <v>2130.66</v>
      </c>
      <c r="AA123" s="6"/>
      <c r="AB123" s="6">
        <v>2130.66</v>
      </c>
      <c r="AC123" s="1">
        <v>0</v>
      </c>
      <c r="AD123" s="1">
        <v>26534.8</v>
      </c>
      <c r="AE123" s="1"/>
      <c r="AF123" s="3">
        <v>15245.69</v>
      </c>
      <c r="AG123" s="1"/>
      <c r="AH123" s="1">
        <v>2130.66</v>
      </c>
      <c r="AI123" s="1">
        <v>0</v>
      </c>
      <c r="AJ123" s="1">
        <v>5410.31</v>
      </c>
      <c r="AK123" s="1">
        <v>0</v>
      </c>
      <c r="AL123" s="1">
        <v>3098.12</v>
      </c>
      <c r="AM123" s="1">
        <v>0</v>
      </c>
      <c r="AN123" s="1">
        <v>2279.09</v>
      </c>
      <c r="AO123" s="1">
        <v>0</v>
      </c>
      <c r="AP123" s="1">
        <v>2279.09</v>
      </c>
      <c r="AQ123" s="1">
        <v>0</v>
      </c>
      <c r="AR123" s="1">
        <v>2279.09</v>
      </c>
      <c r="AS123" s="1">
        <v>0</v>
      </c>
      <c r="AT123" s="1">
        <v>1010.27</v>
      </c>
      <c r="AU123" s="1">
        <v>0</v>
      </c>
      <c r="AV123" s="1">
        <v>1635.27</v>
      </c>
      <c r="AW123" s="6">
        <f t="shared" si="33"/>
        <v>0</v>
      </c>
      <c r="AX123" s="6">
        <f t="shared" si="34"/>
        <v>66163.70999999999</v>
      </c>
      <c r="AY123" s="4">
        <f t="shared" si="35"/>
        <v>66163.70999999999</v>
      </c>
      <c r="AZ123" s="1"/>
      <c r="BA123" s="1"/>
      <c r="BB123" s="1"/>
      <c r="BC123" s="1"/>
      <c r="BD123" s="3">
        <f t="shared" si="28"/>
        <v>0</v>
      </c>
      <c r="BE123" s="3">
        <f t="shared" si="29"/>
        <v>-3392.909999999996</v>
      </c>
      <c r="BF123" s="94">
        <f t="shared" si="36"/>
        <v>-3392.909999999996</v>
      </c>
      <c r="BG123" s="81">
        <v>3945.77</v>
      </c>
      <c r="BH123" s="81"/>
      <c r="BI123" s="80"/>
      <c r="BJ123" s="80"/>
      <c r="BK123" s="6">
        <f t="shared" si="38"/>
        <v>3945.77</v>
      </c>
      <c r="BL123" s="13">
        <v>0</v>
      </c>
      <c r="BM123" s="101">
        <f t="shared" si="37"/>
        <v>552.8600000000038</v>
      </c>
      <c r="BN123" s="104">
        <v>61478.69</v>
      </c>
    </row>
    <row r="124" spans="1:66" ht="15">
      <c r="A124" s="6">
        <v>118</v>
      </c>
      <c r="B124" s="40" t="s">
        <v>96</v>
      </c>
      <c r="C124" s="6">
        <v>784.3</v>
      </c>
      <c r="D124" s="6">
        <v>0</v>
      </c>
      <c r="E124" s="35">
        <f t="shared" si="20"/>
        <v>784.3</v>
      </c>
      <c r="F124" s="41">
        <v>3.1</v>
      </c>
      <c r="G124" s="41">
        <v>7.59</v>
      </c>
      <c r="H124" s="42">
        <f t="shared" si="21"/>
        <v>10.69</v>
      </c>
      <c r="I124" s="10">
        <f t="shared" si="22"/>
        <v>8384.167</v>
      </c>
      <c r="J124" s="9">
        <f t="shared" si="24"/>
        <v>50305.00199999999</v>
      </c>
      <c r="K124" s="32">
        <v>3.32</v>
      </c>
      <c r="L124" s="32">
        <v>8.11</v>
      </c>
      <c r="M124" s="42">
        <f t="shared" si="23"/>
        <v>11.43</v>
      </c>
      <c r="N124" s="10">
        <f t="shared" si="25"/>
        <v>8964.548999999999</v>
      </c>
      <c r="O124" s="9">
        <f t="shared" si="26"/>
        <v>53787.293999999994</v>
      </c>
      <c r="P124" s="55">
        <f t="shared" si="27"/>
        <v>104092.29599999999</v>
      </c>
      <c r="Q124" s="8"/>
      <c r="R124" s="55">
        <f t="shared" si="30"/>
        <v>104092.29599999999</v>
      </c>
      <c r="S124" s="111">
        <v>103998.18</v>
      </c>
      <c r="T124" s="3">
        <v>0</v>
      </c>
      <c r="U124" s="1">
        <v>8666.52</v>
      </c>
      <c r="V124" s="82">
        <f t="shared" si="31"/>
        <v>0</v>
      </c>
      <c r="W124" s="82">
        <f t="shared" si="32"/>
        <v>103998.24</v>
      </c>
      <c r="X124" s="3"/>
      <c r="Y124" s="6">
        <v>0</v>
      </c>
      <c r="Z124" s="6">
        <v>4040.77</v>
      </c>
      <c r="AA124" s="6"/>
      <c r="AB124" s="6">
        <v>8877.23</v>
      </c>
      <c r="AC124" s="1">
        <v>0</v>
      </c>
      <c r="AD124" s="1">
        <v>32432.27</v>
      </c>
      <c r="AE124" s="1"/>
      <c r="AF124" s="3">
        <v>10302.47</v>
      </c>
      <c r="AG124" s="1"/>
      <c r="AH124" s="1">
        <v>3750.56</v>
      </c>
      <c r="AI124" s="1">
        <v>0</v>
      </c>
      <c r="AJ124" s="1">
        <v>34718.92</v>
      </c>
      <c r="AK124" s="1">
        <v>0</v>
      </c>
      <c r="AL124" s="1">
        <v>9389.09</v>
      </c>
      <c r="AM124" s="1">
        <v>0</v>
      </c>
      <c r="AN124" s="1">
        <v>3733.27</v>
      </c>
      <c r="AO124" s="1">
        <v>0</v>
      </c>
      <c r="AP124" s="1">
        <v>9836.85</v>
      </c>
      <c r="AQ124" s="1">
        <v>0</v>
      </c>
      <c r="AR124" s="1">
        <v>1654.87</v>
      </c>
      <c r="AS124" s="1">
        <v>0</v>
      </c>
      <c r="AT124" s="1">
        <v>1654.87</v>
      </c>
      <c r="AU124" s="1">
        <v>0</v>
      </c>
      <c r="AV124" s="1">
        <v>2279.87</v>
      </c>
      <c r="AW124" s="6">
        <f t="shared" si="33"/>
        <v>0</v>
      </c>
      <c r="AX124" s="6">
        <f t="shared" si="34"/>
        <v>122671.04</v>
      </c>
      <c r="AY124" s="4">
        <f t="shared" si="35"/>
        <v>122671.04</v>
      </c>
      <c r="AZ124" s="1"/>
      <c r="BA124" s="1"/>
      <c r="BB124" s="1"/>
      <c r="BC124" s="1"/>
      <c r="BD124" s="3">
        <f t="shared" si="28"/>
        <v>0</v>
      </c>
      <c r="BE124" s="3">
        <f t="shared" si="29"/>
        <v>-18672.79999999999</v>
      </c>
      <c r="BF124" s="94">
        <f t="shared" si="36"/>
        <v>-18672.79999999999</v>
      </c>
      <c r="BG124" s="81">
        <v>16218.55</v>
      </c>
      <c r="BH124" s="81"/>
      <c r="BI124" s="80"/>
      <c r="BJ124" s="80"/>
      <c r="BK124" s="6">
        <f t="shared" si="38"/>
        <v>16218.55</v>
      </c>
      <c r="BL124" s="94">
        <f>BF124+BK124</f>
        <v>-2454.249999999989</v>
      </c>
      <c r="BM124" s="96">
        <f t="shared" si="37"/>
        <v>-2454.249999999989</v>
      </c>
      <c r="BN124" s="104">
        <v>26969.24</v>
      </c>
    </row>
    <row r="125" spans="1:66" ht="15">
      <c r="A125" s="6">
        <v>119</v>
      </c>
      <c r="B125" s="40" t="s">
        <v>403</v>
      </c>
      <c r="C125" s="1">
        <v>218.1</v>
      </c>
      <c r="D125" s="6">
        <v>0</v>
      </c>
      <c r="E125" s="35">
        <f aca="true" t="shared" si="39" ref="E125:E130">C125+D125</f>
        <v>218.1</v>
      </c>
      <c r="F125" s="41">
        <v>0</v>
      </c>
      <c r="G125" s="41">
        <v>0</v>
      </c>
      <c r="H125" s="42">
        <f aca="true" t="shared" si="40" ref="H125:H130">F125+G125</f>
        <v>0</v>
      </c>
      <c r="I125" s="10">
        <f aca="true" t="shared" si="41" ref="I125:I130">H125*E125</f>
        <v>0</v>
      </c>
      <c r="J125" s="9">
        <f t="shared" si="24"/>
        <v>0</v>
      </c>
      <c r="K125" s="32">
        <v>3.32</v>
      </c>
      <c r="L125" s="32">
        <v>8.97</v>
      </c>
      <c r="M125" s="42">
        <f aca="true" t="shared" si="42" ref="M125:M130">K125+L125</f>
        <v>12.290000000000001</v>
      </c>
      <c r="N125" s="10">
        <f>E125*M125</f>
        <v>2680.449</v>
      </c>
      <c r="O125" s="9">
        <f t="shared" si="26"/>
        <v>16082.694</v>
      </c>
      <c r="P125" s="55">
        <f aca="true" t="shared" si="43" ref="P125:P130">J125+O125</f>
        <v>16082.694</v>
      </c>
      <c r="Q125" s="8"/>
      <c r="R125" s="55">
        <f>P125-Q125</f>
        <v>16082.694</v>
      </c>
      <c r="S125" s="112">
        <v>16082.69</v>
      </c>
      <c r="T125" s="3">
        <v>0</v>
      </c>
      <c r="U125" s="1">
        <v>2680.45</v>
      </c>
      <c r="V125" s="82">
        <f t="shared" si="31"/>
        <v>0</v>
      </c>
      <c r="W125" s="80">
        <v>16082.69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>
        <v>4719.43</v>
      </c>
      <c r="AQ125" s="1"/>
      <c r="AR125" s="1">
        <v>4719.43</v>
      </c>
      <c r="AS125" s="1"/>
      <c r="AT125" s="1">
        <v>7483.15</v>
      </c>
      <c r="AU125" s="1"/>
      <c r="AV125" s="1">
        <v>23774.63</v>
      </c>
      <c r="AW125" s="6">
        <f>Y125+AA125+AC125+AE125+AG125+AI125+AK125+AM125+AO125+AQ125+AS125+AU125</f>
        <v>0</v>
      </c>
      <c r="AX125" s="6">
        <f>Z125+AB125+AD125+AF125+AH125+AJ125+AL125+AN125+AP125+AR125+AT125+AV125</f>
        <v>40696.64</v>
      </c>
      <c r="AY125" s="4">
        <f>AW125+AX125</f>
        <v>40696.64</v>
      </c>
      <c r="AZ125" s="1"/>
      <c r="BA125" s="1">
        <v>980</v>
      </c>
      <c r="BB125" s="1"/>
      <c r="BC125" s="1"/>
      <c r="BD125" s="3">
        <f>V125-AW125-AZ125-BB125</f>
        <v>0</v>
      </c>
      <c r="BE125" s="3">
        <f>W125-AX125-BA125-BC125</f>
        <v>-25593.949999999997</v>
      </c>
      <c r="BF125" s="94">
        <f>BD125+BE125</f>
        <v>-25593.949999999997</v>
      </c>
      <c r="BG125" s="81">
        <v>0</v>
      </c>
      <c r="BH125" s="81"/>
      <c r="BI125" s="80"/>
      <c r="BJ125" s="80"/>
      <c r="BK125" s="6">
        <f t="shared" si="38"/>
        <v>0</v>
      </c>
      <c r="BL125" s="94">
        <f>BF125+BK125</f>
        <v>-25593.949999999997</v>
      </c>
      <c r="BM125" s="96">
        <f t="shared" si="37"/>
        <v>-25593.949999999997</v>
      </c>
      <c r="BN125" s="104">
        <v>627645.92</v>
      </c>
    </row>
    <row r="126" spans="1:66" ht="15">
      <c r="A126" s="6">
        <v>120</v>
      </c>
      <c r="B126" s="19" t="s">
        <v>97</v>
      </c>
      <c r="C126" s="6">
        <v>371</v>
      </c>
      <c r="D126" s="6">
        <v>0</v>
      </c>
      <c r="E126" s="35">
        <f t="shared" si="39"/>
        <v>371</v>
      </c>
      <c r="F126" s="48">
        <v>3.1</v>
      </c>
      <c r="G126" s="48">
        <v>2.64</v>
      </c>
      <c r="H126" s="49">
        <f t="shared" si="40"/>
        <v>5.74</v>
      </c>
      <c r="I126" s="10">
        <f t="shared" si="41"/>
        <v>2129.54</v>
      </c>
      <c r="J126" s="9">
        <f>I126*6</f>
        <v>12777.24</v>
      </c>
      <c r="K126" s="32">
        <v>3.32</v>
      </c>
      <c r="L126" s="32">
        <v>2.82</v>
      </c>
      <c r="M126" s="49">
        <f t="shared" si="42"/>
        <v>6.14</v>
      </c>
      <c r="N126" s="10">
        <f aca="true" t="shared" si="44" ref="N126:N133">E126*M126</f>
        <v>2277.94</v>
      </c>
      <c r="O126" s="9">
        <f>N126*6</f>
        <v>13667.64</v>
      </c>
      <c r="P126" s="55">
        <f t="shared" si="43"/>
        <v>26444.879999999997</v>
      </c>
      <c r="Q126" s="8">
        <v>289.38</v>
      </c>
      <c r="R126" s="55">
        <f aca="true" t="shared" si="45" ref="R126:R134">P126-Q126</f>
        <v>26155.499999999996</v>
      </c>
      <c r="S126" s="111">
        <v>26133.24</v>
      </c>
      <c r="T126" s="3">
        <v>0</v>
      </c>
      <c r="U126" s="1">
        <v>2177.77</v>
      </c>
      <c r="V126" s="82">
        <f aca="true" t="shared" si="46" ref="V126:V134">T126*12</f>
        <v>0</v>
      </c>
      <c r="W126" s="82">
        <f aca="true" t="shared" si="47" ref="W126:W134">U126*12</f>
        <v>26133.239999999998</v>
      </c>
      <c r="X126" s="3"/>
      <c r="Y126" s="6">
        <v>0</v>
      </c>
      <c r="Z126" s="6">
        <v>730.87</v>
      </c>
      <c r="AA126" s="6"/>
      <c r="AB126" s="6">
        <v>730.87</v>
      </c>
      <c r="AC126" s="1">
        <v>0</v>
      </c>
      <c r="AD126" s="1">
        <v>730.87</v>
      </c>
      <c r="AE126" s="1"/>
      <c r="AF126" s="3">
        <v>730.87</v>
      </c>
      <c r="AG126" s="1"/>
      <c r="AH126" s="1">
        <v>18346.64</v>
      </c>
      <c r="AI126" s="1">
        <v>0</v>
      </c>
      <c r="AJ126" s="1">
        <v>940.21</v>
      </c>
      <c r="AK126" s="1">
        <v>0</v>
      </c>
      <c r="AL126" s="1">
        <v>782.81</v>
      </c>
      <c r="AM126" s="1">
        <v>0</v>
      </c>
      <c r="AN126" s="1">
        <v>950.98</v>
      </c>
      <c r="AO126" s="1">
        <v>0</v>
      </c>
      <c r="AP126" s="1">
        <v>782.81</v>
      </c>
      <c r="AQ126" s="1">
        <v>0</v>
      </c>
      <c r="AR126" s="1">
        <v>782.81</v>
      </c>
      <c r="AS126" s="1">
        <v>0</v>
      </c>
      <c r="AT126" s="1">
        <v>782.81</v>
      </c>
      <c r="AU126" s="1">
        <v>0</v>
      </c>
      <c r="AV126" s="1">
        <v>782.81</v>
      </c>
      <c r="AW126" s="6">
        <f aca="true" t="shared" si="48" ref="AW126:AW134">Y126+AA126+AC126+AE126+AG126+AI126+AK126+AM126+AO126+AQ126+AS126+AU126</f>
        <v>0</v>
      </c>
      <c r="AX126" s="6">
        <f aca="true" t="shared" si="49" ref="AX126:AX134">Z126+AB126+AD126+AF126+AH126+AJ126+AL126+AN126+AP126+AR126+AT126+AV126</f>
        <v>27075.360000000004</v>
      </c>
      <c r="AY126" s="4">
        <f aca="true" t="shared" si="50" ref="AY126:AY134">AW126+AX126</f>
        <v>27075.360000000004</v>
      </c>
      <c r="AZ126" s="1"/>
      <c r="BA126" s="1"/>
      <c r="BB126" s="1"/>
      <c r="BC126" s="1"/>
      <c r="BD126" s="3">
        <f aca="true" t="shared" si="51" ref="BD126:BD133">V126-AW126-AZ126-BB126</f>
        <v>0</v>
      </c>
      <c r="BE126" s="3">
        <f aca="true" t="shared" si="52" ref="BE126:BE133">W126-AX126-BA126-BC126</f>
        <v>-942.1200000000063</v>
      </c>
      <c r="BF126" s="94">
        <f aca="true" t="shared" si="53" ref="BF126:BF134">BD126+BE126</f>
        <v>-942.1200000000063</v>
      </c>
      <c r="BG126" s="81">
        <v>0</v>
      </c>
      <c r="BH126" s="81"/>
      <c r="BI126" s="80"/>
      <c r="BJ126" s="80"/>
      <c r="BK126" s="6">
        <f t="shared" si="38"/>
        <v>0</v>
      </c>
      <c r="BL126" s="94">
        <f>BF126+BK126</f>
        <v>-942.1200000000063</v>
      </c>
      <c r="BM126" s="96">
        <f t="shared" si="37"/>
        <v>-942.1200000000063</v>
      </c>
      <c r="BN126" s="104">
        <v>23177.36</v>
      </c>
    </row>
    <row r="127" spans="1:66" ht="15">
      <c r="A127" s="6">
        <v>121</v>
      </c>
      <c r="B127" s="40" t="s">
        <v>98</v>
      </c>
      <c r="C127" s="6">
        <v>622.5</v>
      </c>
      <c r="D127" s="6">
        <v>0</v>
      </c>
      <c r="E127" s="35">
        <f t="shared" si="39"/>
        <v>622.5</v>
      </c>
      <c r="F127" s="41">
        <v>3.1</v>
      </c>
      <c r="G127" s="41">
        <v>6.8</v>
      </c>
      <c r="H127" s="42">
        <f t="shared" si="40"/>
        <v>9.9</v>
      </c>
      <c r="I127" s="10">
        <f t="shared" si="41"/>
        <v>6162.75</v>
      </c>
      <c r="J127" s="9">
        <f>I127*6</f>
        <v>36976.5</v>
      </c>
      <c r="K127" s="32">
        <v>3.32</v>
      </c>
      <c r="L127" s="32">
        <v>7.26</v>
      </c>
      <c r="M127" s="42">
        <f t="shared" si="42"/>
        <v>10.58</v>
      </c>
      <c r="N127" s="10">
        <f t="shared" si="44"/>
        <v>6586.05</v>
      </c>
      <c r="O127" s="9">
        <f>N127*6</f>
        <v>39516.3</v>
      </c>
      <c r="P127" s="55">
        <f t="shared" si="43"/>
        <v>76492.8</v>
      </c>
      <c r="Q127" s="8"/>
      <c r="R127" s="55">
        <f t="shared" si="45"/>
        <v>76492.8</v>
      </c>
      <c r="S127" s="111">
        <v>76455.48</v>
      </c>
      <c r="T127" s="3">
        <v>0</v>
      </c>
      <c r="U127" s="1">
        <v>6371.29</v>
      </c>
      <c r="V127" s="82">
        <f t="shared" si="46"/>
        <v>0</v>
      </c>
      <c r="W127" s="82">
        <f t="shared" si="47"/>
        <v>76455.48</v>
      </c>
      <c r="X127" s="3"/>
      <c r="Y127" s="6">
        <v>0</v>
      </c>
      <c r="Z127" s="6">
        <v>2086.14</v>
      </c>
      <c r="AA127" s="6"/>
      <c r="AB127" s="6">
        <v>1581.63</v>
      </c>
      <c r="AC127" s="1">
        <v>0</v>
      </c>
      <c r="AD127" s="1">
        <v>2769.13</v>
      </c>
      <c r="AE127" s="1"/>
      <c r="AF127" s="3">
        <v>6959.43</v>
      </c>
      <c r="AG127" s="1"/>
      <c r="AH127" s="1">
        <v>1581.63</v>
      </c>
      <c r="AI127" s="1">
        <v>0</v>
      </c>
      <c r="AJ127" s="1">
        <v>8566.71</v>
      </c>
      <c r="AK127" s="1">
        <v>0</v>
      </c>
      <c r="AL127" s="1">
        <v>3083.87</v>
      </c>
      <c r="AM127" s="1">
        <v>0</v>
      </c>
      <c r="AN127" s="1">
        <v>1668.78</v>
      </c>
      <c r="AO127" s="1">
        <v>0</v>
      </c>
      <c r="AP127" s="1">
        <v>1668.78</v>
      </c>
      <c r="AQ127" s="1">
        <v>0</v>
      </c>
      <c r="AR127" s="1">
        <v>7974.78</v>
      </c>
      <c r="AS127" s="1">
        <v>0</v>
      </c>
      <c r="AT127" s="1">
        <v>2288.45</v>
      </c>
      <c r="AU127" s="1">
        <v>0</v>
      </c>
      <c r="AV127" s="1">
        <v>2168.78</v>
      </c>
      <c r="AW127" s="6">
        <f t="shared" si="48"/>
        <v>0</v>
      </c>
      <c r="AX127" s="6">
        <f t="shared" si="49"/>
        <v>42398.10999999999</v>
      </c>
      <c r="AY127" s="4">
        <f t="shared" si="50"/>
        <v>42398.10999999999</v>
      </c>
      <c r="AZ127" s="1"/>
      <c r="BA127" s="1"/>
      <c r="BB127" s="1"/>
      <c r="BC127" s="1"/>
      <c r="BD127" s="3">
        <f t="shared" si="51"/>
        <v>0</v>
      </c>
      <c r="BE127" s="3">
        <f t="shared" si="52"/>
        <v>34057.37</v>
      </c>
      <c r="BF127" s="13">
        <f t="shared" si="53"/>
        <v>34057.37</v>
      </c>
      <c r="BG127" s="81">
        <v>4398.52</v>
      </c>
      <c r="BH127" s="61"/>
      <c r="BI127" s="59"/>
      <c r="BJ127" s="59"/>
      <c r="BK127" s="1">
        <f t="shared" si="38"/>
        <v>4398.52</v>
      </c>
      <c r="BL127" s="91"/>
      <c r="BM127" s="101">
        <f t="shared" si="37"/>
        <v>38455.89</v>
      </c>
      <c r="BN127" s="104">
        <v>21904.67</v>
      </c>
    </row>
    <row r="128" spans="1:66" ht="15">
      <c r="A128" s="6">
        <v>122</v>
      </c>
      <c r="B128" s="19" t="s">
        <v>309</v>
      </c>
      <c r="C128" s="6">
        <v>344.2</v>
      </c>
      <c r="D128" s="6">
        <v>0</v>
      </c>
      <c r="E128" s="35">
        <f t="shared" si="39"/>
        <v>344.2</v>
      </c>
      <c r="F128" s="48">
        <v>3.1</v>
      </c>
      <c r="G128" s="48">
        <v>6.38</v>
      </c>
      <c r="H128" s="49">
        <f t="shared" si="40"/>
        <v>9.48</v>
      </c>
      <c r="I128" s="10">
        <f t="shared" si="41"/>
        <v>3263.016</v>
      </c>
      <c r="J128" s="9">
        <f>I128*6</f>
        <v>19578.096</v>
      </c>
      <c r="K128" s="32">
        <v>3.32</v>
      </c>
      <c r="L128" s="32">
        <v>6.82</v>
      </c>
      <c r="M128" s="49">
        <f t="shared" si="42"/>
        <v>10.14</v>
      </c>
      <c r="N128" s="10">
        <f t="shared" si="44"/>
        <v>3490.188</v>
      </c>
      <c r="O128" s="9">
        <f>N128*6</f>
        <v>20941.128</v>
      </c>
      <c r="P128" s="55">
        <f t="shared" si="43"/>
        <v>40519.224</v>
      </c>
      <c r="Q128" s="8"/>
      <c r="R128" s="55">
        <f t="shared" si="45"/>
        <v>40519.224</v>
      </c>
      <c r="S128" s="111">
        <v>40477.92</v>
      </c>
      <c r="T128" s="3">
        <v>0</v>
      </c>
      <c r="U128" s="1">
        <v>3373.16</v>
      </c>
      <c r="V128" s="82">
        <f t="shared" si="46"/>
        <v>0</v>
      </c>
      <c r="W128" s="82">
        <f t="shared" si="47"/>
        <v>40477.92</v>
      </c>
      <c r="X128" s="3"/>
      <c r="Y128" s="6">
        <v>0</v>
      </c>
      <c r="Z128" s="6">
        <v>678.07</v>
      </c>
      <c r="AA128" s="6"/>
      <c r="AB128" s="6">
        <v>678.07</v>
      </c>
      <c r="AC128" s="1">
        <v>0</v>
      </c>
      <c r="AD128" s="1">
        <v>1426.49</v>
      </c>
      <c r="AE128" s="1"/>
      <c r="AF128" s="3">
        <v>678.07</v>
      </c>
      <c r="AG128" s="1"/>
      <c r="AH128" s="1">
        <v>678.07</v>
      </c>
      <c r="AI128" s="1">
        <v>0</v>
      </c>
      <c r="AJ128" s="1">
        <v>887.41</v>
      </c>
      <c r="AK128" s="1">
        <v>0</v>
      </c>
      <c r="AL128" s="1">
        <v>726.26</v>
      </c>
      <c r="AM128" s="1">
        <v>0</v>
      </c>
      <c r="AN128" s="1">
        <v>726.26</v>
      </c>
      <c r="AO128" s="1">
        <v>0</v>
      </c>
      <c r="AP128" s="1">
        <v>726.26</v>
      </c>
      <c r="AQ128" s="1">
        <v>0</v>
      </c>
      <c r="AR128" s="1">
        <v>1144.94</v>
      </c>
      <c r="AS128" s="1">
        <v>0</v>
      </c>
      <c r="AT128" s="1">
        <v>726.26</v>
      </c>
      <c r="AU128" s="1">
        <v>0</v>
      </c>
      <c r="AV128" s="1">
        <v>726.26</v>
      </c>
      <c r="AW128" s="6">
        <f t="shared" si="48"/>
        <v>0</v>
      </c>
      <c r="AX128" s="6">
        <f t="shared" si="49"/>
        <v>9802.420000000002</v>
      </c>
      <c r="AY128" s="4">
        <f t="shared" si="50"/>
        <v>9802.420000000002</v>
      </c>
      <c r="AZ128" s="1"/>
      <c r="BA128" s="1"/>
      <c r="BB128" s="1"/>
      <c r="BC128" s="1"/>
      <c r="BD128" s="3">
        <f t="shared" si="51"/>
        <v>0</v>
      </c>
      <c r="BE128" s="3">
        <f t="shared" si="52"/>
        <v>30675.499999999996</v>
      </c>
      <c r="BF128" s="13">
        <f t="shared" si="53"/>
        <v>30675.499999999996</v>
      </c>
      <c r="BG128" s="81">
        <v>19964.54</v>
      </c>
      <c r="BH128" s="81"/>
      <c r="BI128" s="80"/>
      <c r="BJ128" s="80"/>
      <c r="BK128" s="1">
        <f t="shared" si="38"/>
        <v>19964.54</v>
      </c>
      <c r="BL128" s="91"/>
      <c r="BM128" s="101">
        <f t="shared" si="37"/>
        <v>50640.03999999999</v>
      </c>
      <c r="BN128" s="104">
        <v>229486.77</v>
      </c>
    </row>
    <row r="129" spans="1:66" ht="15">
      <c r="A129" s="6">
        <v>123</v>
      </c>
      <c r="B129" s="19" t="s">
        <v>99</v>
      </c>
      <c r="C129" s="6">
        <v>522.6</v>
      </c>
      <c r="D129" s="6">
        <v>0</v>
      </c>
      <c r="E129" s="35">
        <f t="shared" si="39"/>
        <v>522.6</v>
      </c>
      <c r="F129" s="48">
        <v>3.1</v>
      </c>
      <c r="G129" s="48">
        <v>3.46</v>
      </c>
      <c r="H129" s="49">
        <f t="shared" si="40"/>
        <v>6.5600000000000005</v>
      </c>
      <c r="I129" s="10">
        <f t="shared" si="41"/>
        <v>3428.2560000000003</v>
      </c>
      <c r="J129" s="9">
        <f>I129*6</f>
        <v>20569.536</v>
      </c>
      <c r="K129" s="32">
        <v>3.32</v>
      </c>
      <c r="L129" s="32">
        <v>3.7</v>
      </c>
      <c r="M129" s="49">
        <f t="shared" si="42"/>
        <v>7.02</v>
      </c>
      <c r="N129" s="10">
        <f t="shared" si="44"/>
        <v>3668.652</v>
      </c>
      <c r="O129" s="9">
        <f>N129*6</f>
        <v>22011.912</v>
      </c>
      <c r="P129" s="55">
        <f t="shared" si="43"/>
        <v>42581.448000000004</v>
      </c>
      <c r="Q129" s="8">
        <v>3072.2</v>
      </c>
      <c r="R129" s="55">
        <f t="shared" si="45"/>
        <v>39509.24800000001</v>
      </c>
      <c r="S129" s="111">
        <v>39446.56</v>
      </c>
      <c r="T129" s="3">
        <v>0</v>
      </c>
      <c r="U129" s="1">
        <v>3287.21</v>
      </c>
      <c r="V129" s="82">
        <f t="shared" si="46"/>
        <v>0</v>
      </c>
      <c r="W129" s="82">
        <f t="shared" si="47"/>
        <v>39446.520000000004</v>
      </c>
      <c r="X129" s="3"/>
      <c r="Y129" s="6">
        <v>0</v>
      </c>
      <c r="Z129" s="6">
        <v>1029.52</v>
      </c>
      <c r="AA129" s="6"/>
      <c r="AB129" s="6">
        <v>1029.52</v>
      </c>
      <c r="AC129" s="1">
        <v>0</v>
      </c>
      <c r="AD129" s="1">
        <v>2217.02</v>
      </c>
      <c r="AE129" s="59"/>
      <c r="AF129" s="67">
        <v>63213.83</v>
      </c>
      <c r="AG129" s="1"/>
      <c r="AH129" s="1">
        <v>7763.74</v>
      </c>
      <c r="AI129" s="1">
        <v>0</v>
      </c>
      <c r="AJ129" s="1">
        <v>5077.13</v>
      </c>
      <c r="AK129" s="1">
        <v>0</v>
      </c>
      <c r="AL129" s="1">
        <v>1102.69</v>
      </c>
      <c r="AM129" s="1">
        <v>0</v>
      </c>
      <c r="AN129" s="1">
        <v>1102.69</v>
      </c>
      <c r="AO129" s="1">
        <v>0</v>
      </c>
      <c r="AP129" s="1">
        <v>4895.3</v>
      </c>
      <c r="AQ129" s="1">
        <v>0</v>
      </c>
      <c r="AR129" s="1">
        <v>13495.02</v>
      </c>
      <c r="AS129" s="1">
        <v>0</v>
      </c>
      <c r="AT129" s="1">
        <v>1647.69</v>
      </c>
      <c r="AU129" s="1">
        <v>0</v>
      </c>
      <c r="AV129" s="1">
        <v>1102.69</v>
      </c>
      <c r="AW129" s="6">
        <f t="shared" si="48"/>
        <v>0</v>
      </c>
      <c r="AX129" s="6">
        <f t="shared" si="49"/>
        <v>103676.84000000003</v>
      </c>
      <c r="AY129" s="4">
        <f t="shared" si="50"/>
        <v>103676.84000000003</v>
      </c>
      <c r="AZ129" s="1"/>
      <c r="BA129" s="1"/>
      <c r="BB129" s="1"/>
      <c r="BC129" s="1"/>
      <c r="BD129" s="3">
        <f t="shared" si="51"/>
        <v>0</v>
      </c>
      <c r="BE129" s="3">
        <f t="shared" si="52"/>
        <v>-64230.32000000002</v>
      </c>
      <c r="BF129" s="94">
        <f t="shared" si="53"/>
        <v>-64230.32000000002</v>
      </c>
      <c r="BG129" s="81">
        <v>0</v>
      </c>
      <c r="BH129" s="81"/>
      <c r="BI129" s="80"/>
      <c r="BJ129" s="80"/>
      <c r="BK129" s="6">
        <f t="shared" si="38"/>
        <v>0</v>
      </c>
      <c r="BL129" s="94">
        <f>BF129+BK129</f>
        <v>-64230.32000000002</v>
      </c>
      <c r="BM129" s="96">
        <f t="shared" si="37"/>
        <v>-64230.32000000002</v>
      </c>
      <c r="BN129" s="104">
        <v>94484.23</v>
      </c>
    </row>
    <row r="130" spans="1:66" ht="15">
      <c r="A130" s="6">
        <v>125</v>
      </c>
      <c r="B130" s="19" t="s">
        <v>100</v>
      </c>
      <c r="C130" s="6">
        <v>510.3</v>
      </c>
      <c r="D130" s="6">
        <v>0</v>
      </c>
      <c r="E130" s="35">
        <f t="shared" si="39"/>
        <v>510.3</v>
      </c>
      <c r="F130" s="48">
        <v>3.1</v>
      </c>
      <c r="G130" s="48">
        <v>6.38</v>
      </c>
      <c r="H130" s="49">
        <f t="shared" si="40"/>
        <v>9.48</v>
      </c>
      <c r="I130" s="10">
        <f t="shared" si="41"/>
        <v>4837.644</v>
      </c>
      <c r="J130" s="9">
        <f>I130*6</f>
        <v>29025.864</v>
      </c>
      <c r="K130" s="32">
        <v>3.32</v>
      </c>
      <c r="L130" s="32">
        <v>6.82</v>
      </c>
      <c r="M130" s="49">
        <f t="shared" si="42"/>
        <v>10.14</v>
      </c>
      <c r="N130" s="10">
        <f t="shared" si="44"/>
        <v>5174.442</v>
      </c>
      <c r="O130" s="9">
        <f>N130*6</f>
        <v>31046.652000000002</v>
      </c>
      <c r="P130" s="55">
        <f t="shared" si="43"/>
        <v>60072.516</v>
      </c>
      <c r="Q130" s="8"/>
      <c r="R130" s="55">
        <f t="shared" si="45"/>
        <v>60072.516</v>
      </c>
      <c r="S130" s="111">
        <v>60011.22</v>
      </c>
      <c r="T130" s="3">
        <v>0</v>
      </c>
      <c r="U130" s="1">
        <v>5000.94</v>
      </c>
      <c r="V130" s="82">
        <f t="shared" si="46"/>
        <v>0</v>
      </c>
      <c r="W130" s="82">
        <f t="shared" si="47"/>
        <v>60011.28</v>
      </c>
      <c r="X130" s="3"/>
      <c r="Y130" s="6">
        <v>0</v>
      </c>
      <c r="Z130" s="6">
        <v>2430.29</v>
      </c>
      <c r="AA130" s="6"/>
      <c r="AB130" s="6">
        <v>1005.29</v>
      </c>
      <c r="AC130" s="1">
        <v>0</v>
      </c>
      <c r="AD130" s="1">
        <v>2192.79</v>
      </c>
      <c r="AE130" s="1"/>
      <c r="AF130" s="3">
        <v>6383.09</v>
      </c>
      <c r="AG130" s="1"/>
      <c r="AH130" s="1">
        <v>1005.29</v>
      </c>
      <c r="AI130" s="1">
        <v>0</v>
      </c>
      <c r="AJ130" s="1">
        <v>1214.63</v>
      </c>
      <c r="AK130" s="1">
        <v>0</v>
      </c>
      <c r="AL130" s="1">
        <v>12149.83</v>
      </c>
      <c r="AM130" s="1">
        <v>0</v>
      </c>
      <c r="AN130" s="1">
        <v>6413.86</v>
      </c>
      <c r="AO130" s="1">
        <v>0</v>
      </c>
      <c r="AP130" s="1">
        <v>1076.73</v>
      </c>
      <c r="AQ130" s="1">
        <v>0</v>
      </c>
      <c r="AR130" s="1">
        <v>5601.44</v>
      </c>
      <c r="AS130" s="1">
        <v>0</v>
      </c>
      <c r="AT130" s="1">
        <v>2616.4</v>
      </c>
      <c r="AU130" s="1">
        <v>0</v>
      </c>
      <c r="AV130" s="1">
        <v>2165.58</v>
      </c>
      <c r="AW130" s="6">
        <f t="shared" si="48"/>
        <v>0</v>
      </c>
      <c r="AX130" s="6">
        <f t="shared" si="49"/>
        <v>44255.22000000001</v>
      </c>
      <c r="AY130" s="4">
        <f t="shared" si="50"/>
        <v>44255.22000000001</v>
      </c>
      <c r="AZ130" s="1"/>
      <c r="BA130" s="1"/>
      <c r="BB130" s="1"/>
      <c r="BC130" s="1"/>
      <c r="BD130" s="3">
        <f t="shared" si="51"/>
        <v>0</v>
      </c>
      <c r="BE130" s="3">
        <f t="shared" si="52"/>
        <v>15756.05999999999</v>
      </c>
      <c r="BF130" s="13">
        <f t="shared" si="53"/>
        <v>15756.05999999999</v>
      </c>
      <c r="BG130" s="81">
        <v>11103.42</v>
      </c>
      <c r="BH130" s="81"/>
      <c r="BI130" s="80"/>
      <c r="BJ130" s="80"/>
      <c r="BK130" s="1">
        <f t="shared" si="38"/>
        <v>11103.42</v>
      </c>
      <c r="BL130" s="91"/>
      <c r="BM130" s="101">
        <f t="shared" si="37"/>
        <v>26859.47999999999</v>
      </c>
      <c r="BN130" s="104">
        <v>195827.52</v>
      </c>
    </row>
    <row r="131" spans="1:66" ht="15">
      <c r="A131" s="6">
        <v>127</v>
      </c>
      <c r="B131" s="40" t="s">
        <v>101</v>
      </c>
      <c r="C131" s="6">
        <v>617.1</v>
      </c>
      <c r="D131" s="6">
        <v>0</v>
      </c>
      <c r="E131" s="35">
        <f aca="true" t="shared" si="54" ref="E131:E191">C131+D131</f>
        <v>617.1</v>
      </c>
      <c r="F131" s="41">
        <v>3.1</v>
      </c>
      <c r="G131" s="41">
        <v>2.64</v>
      </c>
      <c r="H131" s="42">
        <f aca="true" t="shared" si="55" ref="H131:H191">F131+G131</f>
        <v>5.74</v>
      </c>
      <c r="I131" s="10">
        <f aca="true" t="shared" si="56" ref="I131:I191">H131*E131</f>
        <v>3542.1540000000005</v>
      </c>
      <c r="J131" s="9">
        <f aca="true" t="shared" si="57" ref="J131:J192">I131*6</f>
        <v>21252.924000000003</v>
      </c>
      <c r="K131" s="32">
        <v>3.32</v>
      </c>
      <c r="L131" s="32">
        <v>2.82</v>
      </c>
      <c r="M131" s="42">
        <f aca="true" t="shared" si="58" ref="M131:M191">K131+L131</f>
        <v>6.14</v>
      </c>
      <c r="N131" s="10">
        <f t="shared" si="44"/>
        <v>3788.994</v>
      </c>
      <c r="O131" s="9">
        <f aca="true" t="shared" si="59" ref="O131:O192">N131*6</f>
        <v>22733.964</v>
      </c>
      <c r="P131" s="55">
        <f aca="true" t="shared" si="60" ref="P131:P192">J131+O131</f>
        <v>43986.888000000006</v>
      </c>
      <c r="Q131" s="8"/>
      <c r="R131" s="55">
        <f t="shared" si="45"/>
        <v>43986.888000000006</v>
      </c>
      <c r="S131" s="111">
        <v>43949.82</v>
      </c>
      <c r="T131" s="3">
        <v>0</v>
      </c>
      <c r="U131" s="1">
        <v>3662.49</v>
      </c>
      <c r="V131" s="82">
        <f t="shared" si="46"/>
        <v>0</v>
      </c>
      <c r="W131" s="82">
        <f t="shared" si="47"/>
        <v>43949.88</v>
      </c>
      <c r="X131" s="3"/>
      <c r="Y131" s="6">
        <v>0</v>
      </c>
      <c r="Z131" s="6">
        <v>1570.99</v>
      </c>
      <c r="AA131" s="6"/>
      <c r="AB131" s="6">
        <v>1570.99</v>
      </c>
      <c r="AC131" s="1">
        <v>0</v>
      </c>
      <c r="AD131" s="1">
        <v>1570.99</v>
      </c>
      <c r="AE131" s="1"/>
      <c r="AF131" s="3">
        <v>1570.99</v>
      </c>
      <c r="AG131" s="1"/>
      <c r="AH131" s="1">
        <v>1570.99</v>
      </c>
      <c r="AI131" s="1">
        <v>0</v>
      </c>
      <c r="AJ131" s="1">
        <v>2581.17</v>
      </c>
      <c r="AK131" s="1">
        <v>0</v>
      </c>
      <c r="AL131" s="1">
        <v>2961</v>
      </c>
      <c r="AM131" s="1">
        <v>0</v>
      </c>
      <c r="AN131" s="1">
        <v>1657.38</v>
      </c>
      <c r="AO131" s="1">
        <v>0</v>
      </c>
      <c r="AP131" s="1">
        <v>1657.38</v>
      </c>
      <c r="AQ131" s="1">
        <v>0</v>
      </c>
      <c r="AR131" s="1">
        <v>2076.06</v>
      </c>
      <c r="AS131" s="1">
        <v>0</v>
      </c>
      <c r="AT131" s="1">
        <v>2277.05</v>
      </c>
      <c r="AU131" s="1">
        <v>0</v>
      </c>
      <c r="AV131" s="1">
        <v>2971.67</v>
      </c>
      <c r="AW131" s="6">
        <f t="shared" si="48"/>
        <v>0</v>
      </c>
      <c r="AX131" s="6">
        <f t="shared" si="49"/>
        <v>24036.660000000003</v>
      </c>
      <c r="AY131" s="4">
        <f t="shared" si="50"/>
        <v>24036.660000000003</v>
      </c>
      <c r="AZ131" s="1"/>
      <c r="BA131" s="1"/>
      <c r="BB131" s="1"/>
      <c r="BC131" s="1"/>
      <c r="BD131" s="3">
        <f t="shared" si="51"/>
        <v>0</v>
      </c>
      <c r="BE131" s="3">
        <f t="shared" si="52"/>
        <v>19913.219999999994</v>
      </c>
      <c r="BF131" s="13">
        <f t="shared" si="53"/>
        <v>19913.219999999994</v>
      </c>
      <c r="BG131" s="81">
        <v>328.79</v>
      </c>
      <c r="BH131" s="81"/>
      <c r="BI131" s="80"/>
      <c r="BJ131" s="80"/>
      <c r="BK131" s="1">
        <f t="shared" si="38"/>
        <v>328.79</v>
      </c>
      <c r="BL131" s="91"/>
      <c r="BM131" s="101">
        <f t="shared" si="37"/>
        <v>20242.009999999995</v>
      </c>
      <c r="BN131" s="104">
        <v>107398.31</v>
      </c>
    </row>
    <row r="132" spans="1:66" ht="15">
      <c r="A132" s="6">
        <v>128</v>
      </c>
      <c r="B132" s="40" t="s">
        <v>102</v>
      </c>
      <c r="C132" s="6">
        <v>391.6</v>
      </c>
      <c r="D132" s="6">
        <v>0</v>
      </c>
      <c r="E132" s="35">
        <f t="shared" si="54"/>
        <v>391.6</v>
      </c>
      <c r="F132" s="41">
        <v>3.1</v>
      </c>
      <c r="G132" s="41">
        <v>5.12</v>
      </c>
      <c r="H132" s="42">
        <f t="shared" si="55"/>
        <v>8.22</v>
      </c>
      <c r="I132" s="10">
        <f t="shared" si="56"/>
        <v>3218.952</v>
      </c>
      <c r="J132" s="9">
        <f t="shared" si="57"/>
        <v>19313.712</v>
      </c>
      <c r="K132" s="32">
        <v>3.32</v>
      </c>
      <c r="L132" s="32">
        <v>5.47</v>
      </c>
      <c r="M132" s="42">
        <f t="shared" si="58"/>
        <v>8.79</v>
      </c>
      <c r="N132" s="10">
        <f t="shared" si="44"/>
        <v>3442.1639999999998</v>
      </c>
      <c r="O132" s="9">
        <f t="shared" si="59"/>
        <v>20652.983999999997</v>
      </c>
      <c r="P132" s="55">
        <f t="shared" si="60"/>
        <v>39966.695999999996</v>
      </c>
      <c r="Q132" s="8">
        <v>32200.21</v>
      </c>
      <c r="R132" s="55">
        <f t="shared" si="45"/>
        <v>7766.485999999997</v>
      </c>
      <c r="S132" s="112">
        <v>23748.12</v>
      </c>
      <c r="T132" s="3">
        <v>0</v>
      </c>
      <c r="U132" s="1">
        <v>1979.01</v>
      </c>
      <c r="V132" s="82">
        <f t="shared" si="46"/>
        <v>0</v>
      </c>
      <c r="W132" s="82">
        <f t="shared" si="47"/>
        <v>23748.12</v>
      </c>
      <c r="X132" s="3">
        <f>R132-S132</f>
        <v>-15981.634000000002</v>
      </c>
      <c r="Y132" s="6">
        <v>0</v>
      </c>
      <c r="Z132" s="6">
        <v>949.1</v>
      </c>
      <c r="AA132" s="6"/>
      <c r="AB132" s="6">
        <v>949.1</v>
      </c>
      <c r="AC132" s="1">
        <v>0</v>
      </c>
      <c r="AD132" s="1">
        <v>949.1</v>
      </c>
      <c r="AE132" s="1"/>
      <c r="AF132" s="3">
        <v>13755</v>
      </c>
      <c r="AG132" s="1"/>
      <c r="AH132" s="1">
        <v>949.1</v>
      </c>
      <c r="AI132" s="1">
        <v>0</v>
      </c>
      <c r="AJ132" s="1">
        <v>1158.44</v>
      </c>
      <c r="AK132" s="1">
        <v>0</v>
      </c>
      <c r="AL132" s="1">
        <v>1003.93</v>
      </c>
      <c r="AM132" s="1">
        <v>0</v>
      </c>
      <c r="AN132" s="1">
        <v>1322.99</v>
      </c>
      <c r="AO132" s="1">
        <v>0</v>
      </c>
      <c r="AP132" s="1">
        <v>6204.91</v>
      </c>
      <c r="AQ132" s="1">
        <v>0</v>
      </c>
      <c r="AR132" s="1">
        <v>4762.98</v>
      </c>
      <c r="AS132" s="1">
        <v>0</v>
      </c>
      <c r="AT132" s="1">
        <v>1003.93</v>
      </c>
      <c r="AU132" s="1">
        <v>0</v>
      </c>
      <c r="AV132" s="1">
        <v>4067.54</v>
      </c>
      <c r="AW132" s="6">
        <f t="shared" si="48"/>
        <v>0</v>
      </c>
      <c r="AX132" s="6">
        <f t="shared" si="49"/>
        <v>37076.119999999995</v>
      </c>
      <c r="AY132" s="4">
        <f t="shared" si="50"/>
        <v>37076.119999999995</v>
      </c>
      <c r="AZ132" s="1"/>
      <c r="BA132" s="1"/>
      <c r="BB132" s="1"/>
      <c r="BC132" s="1"/>
      <c r="BD132" s="3">
        <f t="shared" si="51"/>
        <v>0</v>
      </c>
      <c r="BE132" s="3">
        <f t="shared" si="52"/>
        <v>-13327.999999999996</v>
      </c>
      <c r="BF132" s="94">
        <f t="shared" si="53"/>
        <v>-13327.999999999996</v>
      </c>
      <c r="BG132" s="81">
        <v>0</v>
      </c>
      <c r="BH132" s="81"/>
      <c r="BI132" s="80"/>
      <c r="BJ132" s="80"/>
      <c r="BK132" s="6">
        <f t="shared" si="38"/>
        <v>0</v>
      </c>
      <c r="BL132" s="94">
        <f>BF132+BK132</f>
        <v>-13327.999999999996</v>
      </c>
      <c r="BM132" s="96">
        <f t="shared" si="37"/>
        <v>-13327.999999999996</v>
      </c>
      <c r="BN132" s="104">
        <v>108435.55</v>
      </c>
    </row>
    <row r="133" spans="1:66" ht="15">
      <c r="A133" s="6">
        <v>129</v>
      </c>
      <c r="B133" s="40" t="s">
        <v>103</v>
      </c>
      <c r="C133" s="6">
        <v>372.1</v>
      </c>
      <c r="D133" s="6">
        <v>0</v>
      </c>
      <c r="E133" s="35">
        <f t="shared" si="54"/>
        <v>372.1</v>
      </c>
      <c r="F133" s="41">
        <v>3.1</v>
      </c>
      <c r="G133" s="41">
        <v>6.68</v>
      </c>
      <c r="H133" s="42">
        <f t="shared" si="55"/>
        <v>9.78</v>
      </c>
      <c r="I133" s="10">
        <f t="shared" si="56"/>
        <v>3639.138</v>
      </c>
      <c r="J133" s="9">
        <f t="shared" si="57"/>
        <v>21834.828</v>
      </c>
      <c r="K133" s="32">
        <v>3.32</v>
      </c>
      <c r="L133" s="32">
        <v>7.13</v>
      </c>
      <c r="M133" s="42">
        <f t="shared" si="58"/>
        <v>10.45</v>
      </c>
      <c r="N133" s="10">
        <f t="shared" si="44"/>
        <v>3888.445</v>
      </c>
      <c r="O133" s="9">
        <f t="shared" si="59"/>
        <v>23330.670000000002</v>
      </c>
      <c r="P133" s="55">
        <f t="shared" si="60"/>
        <v>45165.49800000001</v>
      </c>
      <c r="Q133" s="8">
        <v>18547.04</v>
      </c>
      <c r="R133" s="55">
        <f t="shared" si="45"/>
        <v>26618.458000000006</v>
      </c>
      <c r="S133" s="111">
        <v>26596.12</v>
      </c>
      <c r="T133" s="3">
        <v>0</v>
      </c>
      <c r="U133" s="1">
        <v>2216.34</v>
      </c>
      <c r="V133" s="82">
        <f t="shared" si="46"/>
        <v>0</v>
      </c>
      <c r="W133" s="82">
        <f t="shared" si="47"/>
        <v>26596.08</v>
      </c>
      <c r="X133" s="3"/>
      <c r="Y133" s="6">
        <v>0</v>
      </c>
      <c r="Z133" s="6">
        <v>1833.5</v>
      </c>
      <c r="AA133" s="6"/>
      <c r="AB133" s="6">
        <v>1833.5</v>
      </c>
      <c r="AC133" s="1">
        <v>0</v>
      </c>
      <c r="AD133" s="1">
        <v>2171</v>
      </c>
      <c r="AE133" s="1"/>
      <c r="AF133" s="3">
        <v>1833.5</v>
      </c>
      <c r="AG133" s="1"/>
      <c r="AH133" s="1">
        <v>1833.5</v>
      </c>
      <c r="AI133" s="1">
        <v>0</v>
      </c>
      <c r="AJ133" s="1">
        <v>2042.84</v>
      </c>
      <c r="AK133" s="1">
        <v>0</v>
      </c>
      <c r="AL133" s="1">
        <v>3257.3</v>
      </c>
      <c r="AM133" s="1">
        <v>0</v>
      </c>
      <c r="AN133" s="1">
        <v>1948.85</v>
      </c>
      <c r="AO133" s="1">
        <v>0</v>
      </c>
      <c r="AP133" s="1">
        <v>1948.85</v>
      </c>
      <c r="AQ133" s="1">
        <v>0</v>
      </c>
      <c r="AR133" s="1">
        <v>12821.86</v>
      </c>
      <c r="AS133" s="1">
        <v>0</v>
      </c>
      <c r="AT133" s="1">
        <v>1337.78</v>
      </c>
      <c r="AU133" s="1">
        <v>0</v>
      </c>
      <c r="AV133" s="1">
        <v>962.78</v>
      </c>
      <c r="AW133" s="6">
        <f t="shared" si="48"/>
        <v>0</v>
      </c>
      <c r="AX133" s="6">
        <f t="shared" si="49"/>
        <v>33825.259999999995</v>
      </c>
      <c r="AY133" s="4">
        <f t="shared" si="50"/>
        <v>33825.259999999995</v>
      </c>
      <c r="AZ133" s="1"/>
      <c r="BA133" s="1"/>
      <c r="BB133" s="1"/>
      <c r="BC133" s="1"/>
      <c r="BD133" s="3">
        <f t="shared" si="51"/>
        <v>0</v>
      </c>
      <c r="BE133" s="3">
        <f t="shared" si="52"/>
        <v>-7229.179999999993</v>
      </c>
      <c r="BF133" s="94">
        <f t="shared" si="53"/>
        <v>-7229.179999999993</v>
      </c>
      <c r="BG133" s="81">
        <v>0</v>
      </c>
      <c r="BH133" s="81"/>
      <c r="BI133" s="80"/>
      <c r="BJ133" s="80"/>
      <c r="BK133" s="6">
        <f t="shared" si="38"/>
        <v>0</v>
      </c>
      <c r="BL133" s="94">
        <f>BF133+BK133</f>
        <v>-7229.179999999993</v>
      </c>
      <c r="BM133" s="96">
        <f t="shared" si="37"/>
        <v>-7229.179999999993</v>
      </c>
      <c r="BN133" s="104">
        <v>57869.07</v>
      </c>
    </row>
    <row r="134" spans="1:66" ht="15">
      <c r="A134" s="6">
        <v>130</v>
      </c>
      <c r="B134" s="40" t="s">
        <v>104</v>
      </c>
      <c r="C134" s="6">
        <v>399.6</v>
      </c>
      <c r="D134" s="6">
        <v>0</v>
      </c>
      <c r="E134" s="35">
        <f t="shared" si="54"/>
        <v>399.6</v>
      </c>
      <c r="F134" s="41">
        <v>3.1</v>
      </c>
      <c r="G134" s="41">
        <v>2.64</v>
      </c>
      <c r="H134" s="42">
        <f t="shared" si="55"/>
        <v>5.74</v>
      </c>
      <c r="I134" s="10">
        <f t="shared" si="56"/>
        <v>2293.704</v>
      </c>
      <c r="J134" s="9">
        <f t="shared" si="57"/>
        <v>13762.224000000002</v>
      </c>
      <c r="K134" s="32">
        <v>3.32</v>
      </c>
      <c r="L134" s="32">
        <v>2.82</v>
      </c>
      <c r="M134" s="42">
        <f t="shared" si="58"/>
        <v>6.14</v>
      </c>
      <c r="N134" s="10">
        <f aca="true" t="shared" si="61" ref="N134:N197">E134*M134</f>
        <v>2453.544</v>
      </c>
      <c r="O134" s="9">
        <f t="shared" si="59"/>
        <v>14721.264</v>
      </c>
      <c r="P134" s="55">
        <f t="shared" si="60"/>
        <v>28483.488</v>
      </c>
      <c r="Q134" s="8"/>
      <c r="R134" s="55">
        <f t="shared" si="45"/>
        <v>28483.488</v>
      </c>
      <c r="S134" s="111">
        <v>28459.5</v>
      </c>
      <c r="T134" s="3">
        <v>0</v>
      </c>
      <c r="U134" s="1">
        <v>2371.63</v>
      </c>
      <c r="V134" s="82">
        <f t="shared" si="46"/>
        <v>0</v>
      </c>
      <c r="W134" s="82">
        <f t="shared" si="47"/>
        <v>28459.56</v>
      </c>
      <c r="X134" s="3"/>
      <c r="Y134" s="6">
        <v>0</v>
      </c>
      <c r="Z134" s="6">
        <v>787.21</v>
      </c>
      <c r="AA134" s="6"/>
      <c r="AB134" s="6">
        <v>787.21</v>
      </c>
      <c r="AC134" s="1">
        <v>0</v>
      </c>
      <c r="AD134" s="1">
        <v>787.21</v>
      </c>
      <c r="AE134" s="1"/>
      <c r="AF134" s="3">
        <v>787.21</v>
      </c>
      <c r="AG134" s="1"/>
      <c r="AH134" s="1">
        <v>787.21</v>
      </c>
      <c r="AI134" s="1">
        <v>0</v>
      </c>
      <c r="AJ134" s="1">
        <v>996.55</v>
      </c>
      <c r="AK134" s="1">
        <v>0</v>
      </c>
      <c r="AL134" s="1">
        <v>1011.33</v>
      </c>
      <c r="AM134" s="1">
        <v>0</v>
      </c>
      <c r="AN134" s="1">
        <v>843.16</v>
      </c>
      <c r="AO134" s="1">
        <v>0</v>
      </c>
      <c r="AP134" s="1">
        <v>843.16</v>
      </c>
      <c r="AQ134" s="1">
        <v>0</v>
      </c>
      <c r="AR134" s="1">
        <v>1261.84</v>
      </c>
      <c r="AS134" s="1">
        <v>0</v>
      </c>
      <c r="AT134" s="1">
        <v>1942.62</v>
      </c>
      <c r="AU134" s="1">
        <v>0</v>
      </c>
      <c r="AV134" s="1">
        <v>1355.3</v>
      </c>
      <c r="AW134" s="6">
        <f t="shared" si="48"/>
        <v>0</v>
      </c>
      <c r="AX134" s="6">
        <f t="shared" si="49"/>
        <v>12190.009999999998</v>
      </c>
      <c r="AY134" s="4">
        <f t="shared" si="50"/>
        <v>12190.009999999998</v>
      </c>
      <c r="AZ134" s="1"/>
      <c r="BA134" s="1"/>
      <c r="BB134" s="1"/>
      <c r="BC134" s="1"/>
      <c r="BD134" s="3">
        <f aca="true" t="shared" si="62" ref="BD134:BD197">V134-AW134-AZ134-BB134</f>
        <v>0</v>
      </c>
      <c r="BE134" s="3">
        <f aca="true" t="shared" si="63" ref="BE134:BE197">W134-AX134-BA134-BC134</f>
        <v>16269.550000000003</v>
      </c>
      <c r="BF134" s="13">
        <f t="shared" si="53"/>
        <v>16269.550000000003</v>
      </c>
      <c r="BG134" s="81">
        <v>15490.04</v>
      </c>
      <c r="BH134" s="81"/>
      <c r="BI134" s="80"/>
      <c r="BJ134" s="80"/>
      <c r="BK134" s="1">
        <f t="shared" si="38"/>
        <v>15490.04</v>
      </c>
      <c r="BL134" s="91"/>
      <c r="BM134" s="101">
        <f t="shared" si="37"/>
        <v>31759.590000000004</v>
      </c>
      <c r="BN134" s="104">
        <v>198729.71</v>
      </c>
    </row>
    <row r="135" spans="1:66" ht="15">
      <c r="A135" s="6">
        <v>131</v>
      </c>
      <c r="B135" s="40" t="s">
        <v>105</v>
      </c>
      <c r="C135" s="6">
        <v>461.9</v>
      </c>
      <c r="D135" s="6">
        <v>0</v>
      </c>
      <c r="E135" s="35">
        <f t="shared" si="54"/>
        <v>461.9</v>
      </c>
      <c r="F135" s="41">
        <v>3.1</v>
      </c>
      <c r="G135" s="41">
        <v>7.47</v>
      </c>
      <c r="H135" s="42">
        <f t="shared" si="55"/>
        <v>10.57</v>
      </c>
      <c r="I135" s="10">
        <f t="shared" si="56"/>
        <v>4882.282999999999</v>
      </c>
      <c r="J135" s="9">
        <f t="shared" si="57"/>
        <v>29293.697999999997</v>
      </c>
      <c r="K135" s="32">
        <v>3.32</v>
      </c>
      <c r="L135" s="32">
        <v>7.98</v>
      </c>
      <c r="M135" s="42">
        <f t="shared" si="58"/>
        <v>11.3</v>
      </c>
      <c r="N135" s="10">
        <f t="shared" si="61"/>
        <v>5219.47</v>
      </c>
      <c r="O135" s="9">
        <f t="shared" si="59"/>
        <v>31316.82</v>
      </c>
      <c r="P135" s="55">
        <f t="shared" si="60"/>
        <v>60610.518</v>
      </c>
      <c r="Q135" s="8"/>
      <c r="R135" s="55">
        <f aca="true" t="shared" si="64" ref="R135:R198">P135-Q135</f>
        <v>60610.518</v>
      </c>
      <c r="S135" s="111">
        <v>60555.06</v>
      </c>
      <c r="T135" s="3">
        <v>0</v>
      </c>
      <c r="U135" s="1">
        <v>5046.26</v>
      </c>
      <c r="V135" s="82">
        <f aca="true" t="shared" si="65" ref="V135:V198">T135*12</f>
        <v>0</v>
      </c>
      <c r="W135" s="82">
        <f aca="true" t="shared" si="66" ref="W135:W198">U135*12</f>
        <v>60555.12</v>
      </c>
      <c r="X135" s="3"/>
      <c r="Y135" s="6">
        <v>0</v>
      </c>
      <c r="Z135" s="6">
        <v>909.94</v>
      </c>
      <c r="AA135" s="6"/>
      <c r="AB135" s="6">
        <v>909.94</v>
      </c>
      <c r="AC135" s="1">
        <v>0</v>
      </c>
      <c r="AD135" s="1">
        <v>909.94</v>
      </c>
      <c r="AE135" s="1"/>
      <c r="AF135" s="3">
        <v>1222.96</v>
      </c>
      <c r="AG135" s="1"/>
      <c r="AH135" s="1">
        <v>909.94</v>
      </c>
      <c r="AI135" s="1">
        <v>0</v>
      </c>
      <c r="AJ135" s="1">
        <v>1119.28</v>
      </c>
      <c r="AK135" s="1">
        <v>0</v>
      </c>
      <c r="AL135" s="1">
        <v>2973.55</v>
      </c>
      <c r="AM135" s="1">
        <v>0</v>
      </c>
      <c r="AN135" s="1">
        <v>1805.49</v>
      </c>
      <c r="AO135" s="1">
        <v>0</v>
      </c>
      <c r="AP135" s="1">
        <v>11377.54</v>
      </c>
      <c r="AQ135" s="1">
        <v>0</v>
      </c>
      <c r="AR135" s="1">
        <v>1393.29</v>
      </c>
      <c r="AS135" s="1">
        <v>0</v>
      </c>
      <c r="AT135" s="1">
        <v>974.61</v>
      </c>
      <c r="AU135" s="1">
        <v>0</v>
      </c>
      <c r="AV135" s="1">
        <v>1571.37</v>
      </c>
      <c r="AW135" s="6">
        <f aca="true" t="shared" si="67" ref="AW135:AW198">Y135+AA135+AC135+AE135+AG135+AI135+AK135+AM135+AO135+AQ135+AS135+AU135</f>
        <v>0</v>
      </c>
      <c r="AX135" s="6">
        <f aca="true" t="shared" si="68" ref="AX135:AX198">Z135+AB135+AD135+AF135+AH135+AJ135+AL135+AN135+AP135+AR135+AT135+AV135</f>
        <v>26077.850000000002</v>
      </c>
      <c r="AY135" s="4">
        <f aca="true" t="shared" si="69" ref="AY135:AY198">AW135+AX135</f>
        <v>26077.850000000002</v>
      </c>
      <c r="AZ135" s="1"/>
      <c r="BA135" s="1"/>
      <c r="BB135" s="1"/>
      <c r="BC135" s="1"/>
      <c r="BD135" s="3">
        <f t="shared" si="62"/>
        <v>0</v>
      </c>
      <c r="BE135" s="3">
        <f t="shared" si="63"/>
        <v>34477.270000000004</v>
      </c>
      <c r="BF135" s="13">
        <f aca="true" t="shared" si="70" ref="BF135:BF198">BD135+BE135</f>
        <v>34477.270000000004</v>
      </c>
      <c r="BG135" s="81">
        <v>1401.43</v>
      </c>
      <c r="BH135" s="81"/>
      <c r="BI135" s="80"/>
      <c r="BJ135" s="80"/>
      <c r="BK135" s="1">
        <f t="shared" si="38"/>
        <v>1401.43</v>
      </c>
      <c r="BL135" s="91"/>
      <c r="BM135" s="101">
        <f t="shared" si="37"/>
        <v>35878.700000000004</v>
      </c>
      <c r="BN135" s="104">
        <v>7131.84</v>
      </c>
    </row>
    <row r="136" spans="1:66" ht="15">
      <c r="A136" s="6">
        <v>132</v>
      </c>
      <c r="B136" s="40" t="s">
        <v>106</v>
      </c>
      <c r="C136" s="6">
        <v>401.9</v>
      </c>
      <c r="D136" s="6">
        <v>0</v>
      </c>
      <c r="E136" s="35">
        <f t="shared" si="54"/>
        <v>401.9</v>
      </c>
      <c r="F136" s="41">
        <v>3.1</v>
      </c>
      <c r="G136" s="41">
        <v>6.59</v>
      </c>
      <c r="H136" s="42">
        <f t="shared" si="55"/>
        <v>9.69</v>
      </c>
      <c r="I136" s="10">
        <f t="shared" si="56"/>
        <v>3894.4109999999996</v>
      </c>
      <c r="J136" s="9">
        <f t="shared" si="57"/>
        <v>23366.465999999997</v>
      </c>
      <c r="K136" s="32">
        <v>3.32</v>
      </c>
      <c r="L136" s="32">
        <v>7.04</v>
      </c>
      <c r="M136" s="42">
        <f t="shared" si="58"/>
        <v>10.36</v>
      </c>
      <c r="N136" s="10">
        <f t="shared" si="61"/>
        <v>4163.683999999999</v>
      </c>
      <c r="O136" s="9">
        <f t="shared" si="59"/>
        <v>24982.103999999996</v>
      </c>
      <c r="P136" s="55">
        <f t="shared" si="60"/>
        <v>48348.56999999999</v>
      </c>
      <c r="Q136" s="8"/>
      <c r="R136" s="55">
        <f t="shared" si="64"/>
        <v>48348.56999999999</v>
      </c>
      <c r="S136" s="111">
        <v>48300.36</v>
      </c>
      <c r="T136" s="3">
        <v>0</v>
      </c>
      <c r="U136" s="1">
        <v>4025.03</v>
      </c>
      <c r="V136" s="82">
        <f t="shared" si="65"/>
        <v>0</v>
      </c>
      <c r="W136" s="82">
        <f t="shared" si="66"/>
        <v>48300.36</v>
      </c>
      <c r="X136" s="3"/>
      <c r="Y136" s="6">
        <v>0</v>
      </c>
      <c r="Z136" s="6">
        <v>1966.1</v>
      </c>
      <c r="AA136" s="6"/>
      <c r="AB136" s="6">
        <v>2470.61</v>
      </c>
      <c r="AC136" s="1">
        <v>0</v>
      </c>
      <c r="AD136" s="1">
        <v>16306.69</v>
      </c>
      <c r="AE136" s="1"/>
      <c r="AF136" s="3">
        <v>1966.1</v>
      </c>
      <c r="AG136" s="1"/>
      <c r="AH136" s="1">
        <v>2813.15</v>
      </c>
      <c r="AI136" s="1">
        <v>0</v>
      </c>
      <c r="AJ136" s="1">
        <v>2175.44</v>
      </c>
      <c r="AK136" s="1">
        <v>0</v>
      </c>
      <c r="AL136" s="1">
        <v>3810.4</v>
      </c>
      <c r="AM136" s="1">
        <v>0</v>
      </c>
      <c r="AN136" s="1">
        <v>2750.46</v>
      </c>
      <c r="AO136" s="1">
        <v>0</v>
      </c>
      <c r="AP136" s="1">
        <v>2523.33</v>
      </c>
      <c r="AQ136" s="1">
        <v>0</v>
      </c>
      <c r="AR136" s="1">
        <v>2509.38</v>
      </c>
      <c r="AS136" s="1">
        <v>0</v>
      </c>
      <c r="AT136" s="1">
        <v>2590.7</v>
      </c>
      <c r="AU136" s="1">
        <v>0</v>
      </c>
      <c r="AV136" s="1">
        <v>2090.7</v>
      </c>
      <c r="AW136" s="6">
        <f t="shared" si="67"/>
        <v>0</v>
      </c>
      <c r="AX136" s="6">
        <f t="shared" si="68"/>
        <v>43973.06</v>
      </c>
      <c r="AY136" s="4">
        <f t="shared" si="69"/>
        <v>43973.06</v>
      </c>
      <c r="AZ136" s="1"/>
      <c r="BA136" s="1"/>
      <c r="BB136" s="1"/>
      <c r="BC136" s="1"/>
      <c r="BD136" s="3">
        <f t="shared" si="62"/>
        <v>0</v>
      </c>
      <c r="BE136" s="3">
        <f t="shared" si="63"/>
        <v>4327.300000000003</v>
      </c>
      <c r="BF136" s="13">
        <f t="shared" si="70"/>
        <v>4327.300000000003</v>
      </c>
      <c r="BG136" s="81">
        <v>4480.86</v>
      </c>
      <c r="BH136" s="81"/>
      <c r="BI136" s="80"/>
      <c r="BJ136" s="80"/>
      <c r="BK136" s="1">
        <f t="shared" si="38"/>
        <v>4480.86</v>
      </c>
      <c r="BL136" s="91"/>
      <c r="BM136" s="101">
        <f t="shared" si="37"/>
        <v>8808.160000000003</v>
      </c>
      <c r="BN136" s="104">
        <v>42874.27</v>
      </c>
    </row>
    <row r="137" spans="1:66" ht="15">
      <c r="A137" s="6">
        <v>133</v>
      </c>
      <c r="B137" s="40" t="s">
        <v>107</v>
      </c>
      <c r="C137" s="6">
        <v>461.4</v>
      </c>
      <c r="D137" s="6">
        <v>0</v>
      </c>
      <c r="E137" s="35">
        <f t="shared" si="54"/>
        <v>461.4</v>
      </c>
      <c r="F137" s="41">
        <v>3.1</v>
      </c>
      <c r="G137" s="41">
        <v>7.47</v>
      </c>
      <c r="H137" s="42">
        <f t="shared" si="55"/>
        <v>10.57</v>
      </c>
      <c r="I137" s="10">
        <f t="shared" si="56"/>
        <v>4876.998</v>
      </c>
      <c r="J137" s="9">
        <f t="shared" si="57"/>
        <v>29261.987999999998</v>
      </c>
      <c r="K137" s="32">
        <v>3.32</v>
      </c>
      <c r="L137" s="32">
        <v>7.98</v>
      </c>
      <c r="M137" s="42">
        <f t="shared" si="58"/>
        <v>11.3</v>
      </c>
      <c r="N137" s="10">
        <f t="shared" si="61"/>
        <v>5213.82</v>
      </c>
      <c r="O137" s="9">
        <f t="shared" si="59"/>
        <v>31282.92</v>
      </c>
      <c r="P137" s="55">
        <f t="shared" si="60"/>
        <v>60544.907999999996</v>
      </c>
      <c r="Q137" s="8"/>
      <c r="R137" s="55">
        <f t="shared" si="64"/>
        <v>60544.907999999996</v>
      </c>
      <c r="S137" s="111">
        <v>60489.54</v>
      </c>
      <c r="T137" s="3">
        <v>0</v>
      </c>
      <c r="U137" s="1">
        <v>5040.8</v>
      </c>
      <c r="V137" s="82">
        <f t="shared" si="65"/>
        <v>0</v>
      </c>
      <c r="W137" s="82">
        <f t="shared" si="66"/>
        <v>60489.600000000006</v>
      </c>
      <c r="X137" s="3"/>
      <c r="Y137" s="6">
        <v>0</v>
      </c>
      <c r="Z137" s="6">
        <v>2053.23</v>
      </c>
      <c r="AA137" s="6"/>
      <c r="AB137" s="6">
        <v>2053.23</v>
      </c>
      <c r="AC137" s="1">
        <v>0</v>
      </c>
      <c r="AD137" s="1">
        <v>2053.23</v>
      </c>
      <c r="AE137" s="1"/>
      <c r="AF137" s="3">
        <v>2053.23</v>
      </c>
      <c r="AG137" s="1"/>
      <c r="AH137" s="1">
        <v>5527.78</v>
      </c>
      <c r="AI137" s="1">
        <v>0</v>
      </c>
      <c r="AJ137" s="1">
        <v>2262.57</v>
      </c>
      <c r="AK137" s="1">
        <v>0</v>
      </c>
      <c r="AL137" s="1">
        <v>9281.44</v>
      </c>
      <c r="AM137" s="1">
        <v>0</v>
      </c>
      <c r="AN137" s="1">
        <v>2196.26</v>
      </c>
      <c r="AO137" s="1">
        <v>0</v>
      </c>
      <c r="AP137" s="1">
        <v>4822.37</v>
      </c>
      <c r="AQ137" s="1">
        <v>0</v>
      </c>
      <c r="AR137" s="1">
        <v>2614.94</v>
      </c>
      <c r="AS137" s="1">
        <v>0</v>
      </c>
      <c r="AT137" s="1">
        <v>2196.26</v>
      </c>
      <c r="AU137" s="1">
        <v>0</v>
      </c>
      <c r="AV137" s="1">
        <v>2196.26</v>
      </c>
      <c r="AW137" s="6">
        <f t="shared" si="67"/>
        <v>0</v>
      </c>
      <c r="AX137" s="6">
        <f t="shared" si="68"/>
        <v>39310.8</v>
      </c>
      <c r="AY137" s="4">
        <f t="shared" si="69"/>
        <v>39310.8</v>
      </c>
      <c r="AZ137" s="1"/>
      <c r="BA137" s="1"/>
      <c r="BB137" s="1"/>
      <c r="BC137" s="1"/>
      <c r="BD137" s="3">
        <f t="shared" si="62"/>
        <v>0</v>
      </c>
      <c r="BE137" s="3">
        <f t="shared" si="63"/>
        <v>21178.800000000003</v>
      </c>
      <c r="BF137" s="13">
        <f t="shared" si="70"/>
        <v>21178.800000000003</v>
      </c>
      <c r="BG137" s="81">
        <v>12456.94</v>
      </c>
      <c r="BH137" s="81"/>
      <c r="BI137" s="80"/>
      <c r="BJ137" s="80"/>
      <c r="BK137" s="1">
        <f t="shared" si="38"/>
        <v>12456.94</v>
      </c>
      <c r="BL137" s="91"/>
      <c r="BM137" s="101">
        <f t="shared" si="37"/>
        <v>33635.740000000005</v>
      </c>
      <c r="BN137" s="104">
        <v>20665.51</v>
      </c>
    </row>
    <row r="138" spans="1:66" ht="15">
      <c r="A138" s="6">
        <v>134</v>
      </c>
      <c r="B138" s="40" t="s">
        <v>108</v>
      </c>
      <c r="C138" s="6">
        <v>571.6</v>
      </c>
      <c r="D138" s="6">
        <v>0</v>
      </c>
      <c r="E138" s="35">
        <f t="shared" si="54"/>
        <v>571.6</v>
      </c>
      <c r="F138" s="41">
        <v>3.1</v>
      </c>
      <c r="G138" s="41">
        <v>6.38</v>
      </c>
      <c r="H138" s="42">
        <f t="shared" si="55"/>
        <v>9.48</v>
      </c>
      <c r="I138" s="10">
        <f t="shared" si="56"/>
        <v>5418.768</v>
      </c>
      <c r="J138" s="9">
        <f t="shared" si="57"/>
        <v>32512.608</v>
      </c>
      <c r="K138" s="32">
        <v>3.32</v>
      </c>
      <c r="L138" s="32">
        <v>6.82</v>
      </c>
      <c r="M138" s="42">
        <f t="shared" si="58"/>
        <v>10.14</v>
      </c>
      <c r="N138" s="10">
        <f t="shared" si="61"/>
        <v>5796.024</v>
      </c>
      <c r="O138" s="9">
        <f t="shared" si="59"/>
        <v>34776.144</v>
      </c>
      <c r="P138" s="55">
        <f t="shared" si="60"/>
        <v>67288.75200000001</v>
      </c>
      <c r="Q138" s="8"/>
      <c r="R138" s="55">
        <f t="shared" si="64"/>
        <v>67288.75200000001</v>
      </c>
      <c r="S138" s="111">
        <v>67220.22</v>
      </c>
      <c r="T138" s="3">
        <v>0</v>
      </c>
      <c r="U138" s="1">
        <v>5601.69</v>
      </c>
      <c r="V138" s="82">
        <f t="shared" si="65"/>
        <v>0</v>
      </c>
      <c r="W138" s="82">
        <f t="shared" si="66"/>
        <v>67220.28</v>
      </c>
      <c r="X138" s="3"/>
      <c r="Y138" s="6">
        <v>0</v>
      </c>
      <c r="Z138" s="6">
        <v>1294.22</v>
      </c>
      <c r="AA138" s="6"/>
      <c r="AB138" s="6">
        <v>35355.06</v>
      </c>
      <c r="AC138" s="1">
        <v>0</v>
      </c>
      <c r="AD138" s="1">
        <v>1126.05</v>
      </c>
      <c r="AE138" s="1"/>
      <c r="AF138" s="3">
        <v>6963.22</v>
      </c>
      <c r="AG138" s="1"/>
      <c r="AH138" s="1">
        <v>1126.05</v>
      </c>
      <c r="AI138" s="1">
        <v>0</v>
      </c>
      <c r="AJ138" s="1">
        <v>1377.26</v>
      </c>
      <c r="AK138" s="1">
        <v>0</v>
      </c>
      <c r="AL138" s="1">
        <v>1206.08</v>
      </c>
      <c r="AM138" s="1">
        <v>0</v>
      </c>
      <c r="AN138" s="1">
        <v>1939.59</v>
      </c>
      <c r="AO138" s="1">
        <v>0</v>
      </c>
      <c r="AP138" s="1">
        <v>6949.28</v>
      </c>
      <c r="AQ138" s="1">
        <v>0</v>
      </c>
      <c r="AR138" s="1">
        <v>5919.57</v>
      </c>
      <c r="AS138" s="1">
        <v>0</v>
      </c>
      <c r="AT138" s="1">
        <v>1751.08</v>
      </c>
      <c r="AU138" s="1">
        <v>0</v>
      </c>
      <c r="AV138" s="1">
        <v>1206.08</v>
      </c>
      <c r="AW138" s="6">
        <f t="shared" si="67"/>
        <v>0</v>
      </c>
      <c r="AX138" s="6">
        <f t="shared" si="68"/>
        <v>66213.54000000001</v>
      </c>
      <c r="AY138" s="4">
        <f t="shared" si="69"/>
        <v>66213.54000000001</v>
      </c>
      <c r="AZ138" s="1"/>
      <c r="BA138" s="1"/>
      <c r="BB138" s="1"/>
      <c r="BC138" s="1"/>
      <c r="BD138" s="3">
        <f t="shared" si="62"/>
        <v>0</v>
      </c>
      <c r="BE138" s="3">
        <f t="shared" si="63"/>
        <v>1006.7399999999907</v>
      </c>
      <c r="BF138" s="13">
        <f t="shared" si="70"/>
        <v>1006.7399999999907</v>
      </c>
      <c r="BG138" s="81">
        <v>4321.55</v>
      </c>
      <c r="BH138" s="81"/>
      <c r="BI138" s="80"/>
      <c r="BJ138" s="80"/>
      <c r="BK138" s="1">
        <f t="shared" si="38"/>
        <v>4321.55</v>
      </c>
      <c r="BL138" s="91"/>
      <c r="BM138" s="101">
        <f t="shared" si="37"/>
        <v>5328.289999999991</v>
      </c>
      <c r="BN138" s="104">
        <v>174880.18</v>
      </c>
    </row>
    <row r="139" spans="1:66" ht="15">
      <c r="A139" s="6">
        <v>135</v>
      </c>
      <c r="B139" s="40" t="s">
        <v>109</v>
      </c>
      <c r="C139" s="6">
        <v>490</v>
      </c>
      <c r="D139" s="6">
        <v>0</v>
      </c>
      <c r="E139" s="35">
        <f t="shared" si="54"/>
        <v>490</v>
      </c>
      <c r="F139" s="41">
        <v>3.1</v>
      </c>
      <c r="G139" s="41">
        <v>7.47</v>
      </c>
      <c r="H139" s="42">
        <f t="shared" si="55"/>
        <v>10.57</v>
      </c>
      <c r="I139" s="10">
        <f t="shared" si="56"/>
        <v>5179.3</v>
      </c>
      <c r="J139" s="9">
        <f t="shared" si="57"/>
        <v>31075.800000000003</v>
      </c>
      <c r="K139" s="32">
        <v>3.32</v>
      </c>
      <c r="L139" s="32">
        <v>7.98</v>
      </c>
      <c r="M139" s="42">
        <f t="shared" si="58"/>
        <v>11.3</v>
      </c>
      <c r="N139" s="10">
        <f t="shared" si="61"/>
        <v>5537</v>
      </c>
      <c r="O139" s="9">
        <f t="shared" si="59"/>
        <v>33222</v>
      </c>
      <c r="P139" s="55">
        <f t="shared" si="60"/>
        <v>64297.8</v>
      </c>
      <c r="Q139" s="113">
        <v>29714.69</v>
      </c>
      <c r="R139" s="55">
        <f t="shared" si="64"/>
        <v>34583.11</v>
      </c>
      <c r="S139" s="111">
        <v>34524.31</v>
      </c>
      <c r="T139" s="3">
        <v>0</v>
      </c>
      <c r="U139" s="1">
        <v>2877.03</v>
      </c>
      <c r="V139" s="82">
        <f t="shared" si="65"/>
        <v>0</v>
      </c>
      <c r="W139" s="82">
        <f t="shared" si="66"/>
        <v>34524.36</v>
      </c>
      <c r="X139" s="3"/>
      <c r="Y139" s="6">
        <v>0</v>
      </c>
      <c r="Z139" s="6">
        <v>7372.37</v>
      </c>
      <c r="AA139" s="6"/>
      <c r="AB139" s="6">
        <v>7316.08</v>
      </c>
      <c r="AC139" s="1">
        <v>0</v>
      </c>
      <c r="AD139" s="1">
        <v>11501.71</v>
      </c>
      <c r="AE139" s="1"/>
      <c r="AF139" s="3">
        <v>14852.3</v>
      </c>
      <c r="AG139" s="1"/>
      <c r="AH139" s="1">
        <v>1142.95</v>
      </c>
      <c r="AI139" s="1">
        <v>0</v>
      </c>
      <c r="AJ139" s="1">
        <v>1352.29</v>
      </c>
      <c r="AK139" s="1">
        <v>0</v>
      </c>
      <c r="AL139" s="1">
        <v>1211.55</v>
      </c>
      <c r="AM139" s="1">
        <v>0</v>
      </c>
      <c r="AN139" s="1">
        <v>1211.55</v>
      </c>
      <c r="AO139" s="1">
        <v>0</v>
      </c>
      <c r="AP139" s="1">
        <v>1211.55</v>
      </c>
      <c r="AQ139" s="1">
        <v>0</v>
      </c>
      <c r="AR139" s="1">
        <v>2254.76</v>
      </c>
      <c r="AS139" s="1">
        <v>0</v>
      </c>
      <c r="AT139" s="1">
        <v>2347.78</v>
      </c>
      <c r="AU139" s="1">
        <v>0</v>
      </c>
      <c r="AV139" s="1">
        <v>2972.78</v>
      </c>
      <c r="AW139" s="6">
        <f t="shared" si="67"/>
        <v>0</v>
      </c>
      <c r="AX139" s="6">
        <f t="shared" si="68"/>
        <v>54747.670000000006</v>
      </c>
      <c r="AY139" s="4">
        <f t="shared" si="69"/>
        <v>54747.670000000006</v>
      </c>
      <c r="AZ139" s="1"/>
      <c r="BA139" s="1"/>
      <c r="BB139" s="1"/>
      <c r="BC139" s="1"/>
      <c r="BD139" s="3">
        <f t="shared" si="62"/>
        <v>0</v>
      </c>
      <c r="BE139" s="3">
        <f t="shared" si="63"/>
        <v>-20223.310000000005</v>
      </c>
      <c r="BF139" s="94">
        <f t="shared" si="70"/>
        <v>-20223.310000000005</v>
      </c>
      <c r="BG139" s="81">
        <v>0</v>
      </c>
      <c r="BH139" s="81"/>
      <c r="BI139" s="80"/>
      <c r="BJ139" s="80"/>
      <c r="BK139" s="6">
        <f t="shared" si="38"/>
        <v>0</v>
      </c>
      <c r="BL139" s="94">
        <f>BF139+BK139</f>
        <v>-20223.310000000005</v>
      </c>
      <c r="BM139" s="96">
        <f t="shared" si="37"/>
        <v>-20223.310000000005</v>
      </c>
      <c r="BN139" s="104">
        <v>17098.22</v>
      </c>
    </row>
    <row r="140" spans="1:66" ht="15">
      <c r="A140" s="6">
        <v>136</v>
      </c>
      <c r="B140" s="31" t="s">
        <v>110</v>
      </c>
      <c r="C140" s="6">
        <v>6180.2</v>
      </c>
      <c r="D140" s="6">
        <v>0</v>
      </c>
      <c r="E140" s="35">
        <f t="shared" si="54"/>
        <v>6180.2</v>
      </c>
      <c r="F140" s="32">
        <v>3.1</v>
      </c>
      <c r="G140" s="32">
        <v>8.4</v>
      </c>
      <c r="H140" s="33">
        <f t="shared" si="55"/>
        <v>11.5</v>
      </c>
      <c r="I140" s="10">
        <f t="shared" si="56"/>
        <v>71072.3</v>
      </c>
      <c r="J140" s="9">
        <f t="shared" si="57"/>
        <v>426433.80000000005</v>
      </c>
      <c r="K140" s="32">
        <v>3.32</v>
      </c>
      <c r="L140" s="32">
        <v>8.97</v>
      </c>
      <c r="M140" s="33">
        <f t="shared" si="58"/>
        <v>12.290000000000001</v>
      </c>
      <c r="N140" s="10">
        <f t="shared" si="61"/>
        <v>75954.65800000001</v>
      </c>
      <c r="O140" s="9">
        <f t="shared" si="59"/>
        <v>455727.9480000001</v>
      </c>
      <c r="P140" s="55">
        <f t="shared" si="60"/>
        <v>882161.7480000001</v>
      </c>
      <c r="Q140" s="8">
        <v>182432.13</v>
      </c>
      <c r="R140" s="55">
        <f t="shared" si="64"/>
        <v>699729.6180000001</v>
      </c>
      <c r="S140" s="111">
        <v>698987.97</v>
      </c>
      <c r="T140" s="3">
        <v>33524.27</v>
      </c>
      <c r="U140" s="1">
        <v>24724.73</v>
      </c>
      <c r="V140" s="82">
        <f t="shared" si="65"/>
        <v>402291.24</v>
      </c>
      <c r="W140" s="82">
        <f t="shared" si="66"/>
        <v>296696.76</v>
      </c>
      <c r="X140" s="3"/>
      <c r="Y140" s="6">
        <v>15759.32</v>
      </c>
      <c r="Z140" s="6">
        <v>17849.01</v>
      </c>
      <c r="AA140" s="6">
        <v>105440.39</v>
      </c>
      <c r="AB140" s="6">
        <v>16192.71</v>
      </c>
      <c r="AC140" s="1">
        <v>27171.23</v>
      </c>
      <c r="AD140" s="1">
        <v>20501.77</v>
      </c>
      <c r="AE140" s="1">
        <v>18361.81</v>
      </c>
      <c r="AF140" s="3">
        <v>43196.4</v>
      </c>
      <c r="AG140" s="1">
        <v>154058.03</v>
      </c>
      <c r="AH140" s="1">
        <v>28059.93</v>
      </c>
      <c r="AI140" s="1">
        <v>84554.06</v>
      </c>
      <c r="AJ140" s="1">
        <v>29491.69</v>
      </c>
      <c r="AK140" s="1">
        <v>57025.33</v>
      </c>
      <c r="AL140" s="1">
        <v>34967.64</v>
      </c>
      <c r="AM140" s="1">
        <v>28226.73</v>
      </c>
      <c r="AN140" s="1">
        <v>36789.84</v>
      </c>
      <c r="AO140" s="1">
        <v>16377.53</v>
      </c>
      <c r="AP140" s="1">
        <v>22623.81</v>
      </c>
      <c r="AQ140" s="1">
        <v>23330.71</v>
      </c>
      <c r="AR140" s="1">
        <v>14050.76</v>
      </c>
      <c r="AS140" s="1">
        <v>38382.58</v>
      </c>
      <c r="AT140" s="1">
        <v>20616.75</v>
      </c>
      <c r="AU140" s="1">
        <v>19860.29</v>
      </c>
      <c r="AV140" s="1">
        <v>16687.79</v>
      </c>
      <c r="AW140" s="6">
        <f t="shared" si="67"/>
        <v>588548.01</v>
      </c>
      <c r="AX140" s="6">
        <f t="shared" si="68"/>
        <v>301028.1</v>
      </c>
      <c r="AY140" s="4">
        <f t="shared" si="69"/>
        <v>889576.11</v>
      </c>
      <c r="AZ140" s="1"/>
      <c r="BA140" s="1"/>
      <c r="BB140" s="1">
        <v>190</v>
      </c>
      <c r="BC140" s="1">
        <f>463+462+7289</f>
        <v>8214</v>
      </c>
      <c r="BD140" s="3">
        <f t="shared" si="62"/>
        <v>-186446.77000000002</v>
      </c>
      <c r="BE140" s="3">
        <f t="shared" si="63"/>
        <v>-12545.339999999967</v>
      </c>
      <c r="BF140" s="94">
        <f t="shared" si="70"/>
        <v>-198992.11</v>
      </c>
      <c r="BG140" s="81">
        <v>5490.84</v>
      </c>
      <c r="BH140" s="81"/>
      <c r="BI140" s="80">
        <v>2064</v>
      </c>
      <c r="BJ140" s="80"/>
      <c r="BK140" s="6">
        <f t="shared" si="38"/>
        <v>7554.84</v>
      </c>
      <c r="BL140" s="94">
        <f>BF140+BK140</f>
        <v>-191437.27</v>
      </c>
      <c r="BM140" s="96">
        <f aca="true" t="shared" si="71" ref="BM140:BM203">BF140+BK140</f>
        <v>-191437.27</v>
      </c>
      <c r="BN140" s="104">
        <v>323441.84</v>
      </c>
    </row>
    <row r="141" spans="1:66" ht="15">
      <c r="A141" s="6">
        <v>137</v>
      </c>
      <c r="B141" s="19" t="s">
        <v>310</v>
      </c>
      <c r="C141" s="6">
        <v>389.9</v>
      </c>
      <c r="D141" s="6">
        <v>0</v>
      </c>
      <c r="E141" s="35">
        <f t="shared" si="54"/>
        <v>389.9</v>
      </c>
      <c r="F141" s="48">
        <v>3.1</v>
      </c>
      <c r="G141" s="48">
        <v>6.38</v>
      </c>
      <c r="H141" s="49">
        <f t="shared" si="55"/>
        <v>9.48</v>
      </c>
      <c r="I141" s="10">
        <f t="shared" si="56"/>
        <v>3696.252</v>
      </c>
      <c r="J141" s="9">
        <f t="shared" si="57"/>
        <v>22177.512</v>
      </c>
      <c r="K141" s="32">
        <v>3.32</v>
      </c>
      <c r="L141" s="32">
        <v>6.82</v>
      </c>
      <c r="M141" s="49">
        <f t="shared" si="58"/>
        <v>10.14</v>
      </c>
      <c r="N141" s="10">
        <f t="shared" si="61"/>
        <v>3953.586</v>
      </c>
      <c r="O141" s="9">
        <f t="shared" si="59"/>
        <v>23721.516</v>
      </c>
      <c r="P141" s="55">
        <f t="shared" si="60"/>
        <v>45899.028</v>
      </c>
      <c r="Q141" s="8"/>
      <c r="R141" s="55">
        <f t="shared" si="64"/>
        <v>45899.028</v>
      </c>
      <c r="S141" s="111">
        <v>45852.24</v>
      </c>
      <c r="T141" s="3">
        <v>0</v>
      </c>
      <c r="U141" s="1">
        <v>3821.02</v>
      </c>
      <c r="V141" s="82">
        <f t="shared" si="65"/>
        <v>0</v>
      </c>
      <c r="W141" s="82">
        <f t="shared" si="66"/>
        <v>45852.24</v>
      </c>
      <c r="X141" s="3"/>
      <c r="Y141" s="6">
        <v>0</v>
      </c>
      <c r="Z141" s="6">
        <v>4518.1</v>
      </c>
      <c r="AA141" s="6"/>
      <c r="AB141" s="6">
        <v>768.1</v>
      </c>
      <c r="AC141" s="1">
        <v>0</v>
      </c>
      <c r="AD141" s="1">
        <v>3268.1</v>
      </c>
      <c r="AE141" s="1"/>
      <c r="AF141" s="3">
        <v>2193.1</v>
      </c>
      <c r="AG141" s="1"/>
      <c r="AH141" s="1">
        <v>768.1</v>
      </c>
      <c r="AI141" s="1">
        <v>0</v>
      </c>
      <c r="AJ141" s="1">
        <v>977.44</v>
      </c>
      <c r="AK141" s="1">
        <v>0</v>
      </c>
      <c r="AL141" s="1">
        <v>822.69</v>
      </c>
      <c r="AM141" s="1">
        <v>0</v>
      </c>
      <c r="AN141" s="1">
        <v>822.69</v>
      </c>
      <c r="AO141" s="1">
        <v>0</v>
      </c>
      <c r="AP141" s="1">
        <v>822.69</v>
      </c>
      <c r="AQ141" s="1">
        <v>0</v>
      </c>
      <c r="AR141" s="1">
        <v>1241.37</v>
      </c>
      <c r="AS141" s="1">
        <v>0</v>
      </c>
      <c r="AT141" s="1">
        <v>1367.69</v>
      </c>
      <c r="AU141" s="1">
        <v>0</v>
      </c>
      <c r="AV141" s="1">
        <v>822.69</v>
      </c>
      <c r="AW141" s="6">
        <f t="shared" si="67"/>
        <v>0</v>
      </c>
      <c r="AX141" s="6">
        <f t="shared" si="68"/>
        <v>18392.760000000002</v>
      </c>
      <c r="AY141" s="4">
        <f t="shared" si="69"/>
        <v>18392.760000000002</v>
      </c>
      <c r="AZ141" s="1"/>
      <c r="BA141" s="1"/>
      <c r="BB141" s="1"/>
      <c r="BC141" s="1"/>
      <c r="BD141" s="3">
        <f t="shared" si="62"/>
        <v>0</v>
      </c>
      <c r="BE141" s="3">
        <f t="shared" si="63"/>
        <v>27459.479999999996</v>
      </c>
      <c r="BF141" s="13">
        <f t="shared" si="70"/>
        <v>27459.479999999996</v>
      </c>
      <c r="BG141" s="81">
        <v>703.48</v>
      </c>
      <c r="BH141" s="81"/>
      <c r="BI141" s="80"/>
      <c r="BJ141" s="80"/>
      <c r="BK141" s="1">
        <f aca="true" t="shared" si="72" ref="BK141:BK204">BG141+BH141+BI141+BJ141</f>
        <v>703.48</v>
      </c>
      <c r="BL141" s="91"/>
      <c r="BM141" s="101">
        <f t="shared" si="71"/>
        <v>28162.959999999995</v>
      </c>
      <c r="BN141" s="104">
        <v>144324.76</v>
      </c>
    </row>
    <row r="142" spans="1:66" ht="15">
      <c r="A142" s="6">
        <v>138</v>
      </c>
      <c r="B142" s="40" t="s">
        <v>111</v>
      </c>
      <c r="C142" s="6">
        <v>406.9</v>
      </c>
      <c r="D142" s="6">
        <v>0</v>
      </c>
      <c r="E142" s="35">
        <f t="shared" si="54"/>
        <v>406.9</v>
      </c>
      <c r="F142" s="41">
        <v>3.1</v>
      </c>
      <c r="G142" s="41">
        <v>6.59</v>
      </c>
      <c r="H142" s="42">
        <f t="shared" si="55"/>
        <v>9.69</v>
      </c>
      <c r="I142" s="10">
        <f t="shared" si="56"/>
        <v>3942.8609999999994</v>
      </c>
      <c r="J142" s="9">
        <f t="shared" si="57"/>
        <v>23657.165999999997</v>
      </c>
      <c r="K142" s="32">
        <v>3.32</v>
      </c>
      <c r="L142" s="32">
        <v>7.04</v>
      </c>
      <c r="M142" s="42">
        <f t="shared" si="58"/>
        <v>10.36</v>
      </c>
      <c r="N142" s="10">
        <f t="shared" si="61"/>
        <v>4215.4839999999995</v>
      </c>
      <c r="O142" s="9">
        <f t="shared" si="59"/>
        <v>25292.903999999995</v>
      </c>
      <c r="P142" s="55">
        <f t="shared" si="60"/>
        <v>48950.06999999999</v>
      </c>
      <c r="Q142" s="8"/>
      <c r="R142" s="55">
        <f t="shared" si="64"/>
        <v>48950.06999999999</v>
      </c>
      <c r="S142" s="111">
        <v>48901.26</v>
      </c>
      <c r="T142" s="3">
        <v>0</v>
      </c>
      <c r="U142" s="1">
        <v>4075.11</v>
      </c>
      <c r="V142" s="82">
        <f t="shared" si="65"/>
        <v>0</v>
      </c>
      <c r="W142" s="82">
        <f t="shared" si="66"/>
        <v>48901.32</v>
      </c>
      <c r="X142" s="3"/>
      <c r="Y142" s="6">
        <v>0</v>
      </c>
      <c r="Z142" s="6">
        <v>1810.7</v>
      </c>
      <c r="AA142" s="6"/>
      <c r="AB142" s="6">
        <v>1810.7</v>
      </c>
      <c r="AC142" s="1">
        <v>0</v>
      </c>
      <c r="AD142" s="1">
        <v>1810.7</v>
      </c>
      <c r="AE142" s="1"/>
      <c r="AF142" s="3">
        <v>1810.7</v>
      </c>
      <c r="AG142" s="1"/>
      <c r="AH142" s="1">
        <v>2657.75</v>
      </c>
      <c r="AI142" s="1">
        <v>0</v>
      </c>
      <c r="AJ142" s="1">
        <v>2020.04</v>
      </c>
      <c r="AK142" s="1">
        <v>0</v>
      </c>
      <c r="AL142" s="1">
        <v>3659.31</v>
      </c>
      <c r="AM142" s="1">
        <v>0</v>
      </c>
      <c r="AN142" s="1">
        <v>2635.25</v>
      </c>
      <c r="AO142" s="1">
        <v>0</v>
      </c>
      <c r="AP142" s="1">
        <v>2369.48</v>
      </c>
      <c r="AQ142" s="1">
        <v>0</v>
      </c>
      <c r="AR142" s="1">
        <v>3556.79</v>
      </c>
      <c r="AS142" s="1">
        <v>0</v>
      </c>
      <c r="AT142" s="1">
        <v>2436.85</v>
      </c>
      <c r="AU142" s="1">
        <v>0</v>
      </c>
      <c r="AV142" s="1">
        <v>1936.85</v>
      </c>
      <c r="AW142" s="6">
        <f t="shared" si="67"/>
        <v>0</v>
      </c>
      <c r="AX142" s="6">
        <f t="shared" si="68"/>
        <v>28515.12</v>
      </c>
      <c r="AY142" s="4">
        <f t="shared" si="69"/>
        <v>28515.12</v>
      </c>
      <c r="AZ142" s="1"/>
      <c r="BA142" s="1"/>
      <c r="BB142" s="1"/>
      <c r="BC142" s="1"/>
      <c r="BD142" s="3">
        <f t="shared" si="62"/>
        <v>0</v>
      </c>
      <c r="BE142" s="3">
        <f t="shared" si="63"/>
        <v>20386.2</v>
      </c>
      <c r="BF142" s="13">
        <f t="shared" si="70"/>
        <v>20386.2</v>
      </c>
      <c r="BG142" s="81">
        <v>29381.99</v>
      </c>
      <c r="BH142" s="81"/>
      <c r="BI142" s="80">
        <v>2064</v>
      </c>
      <c r="BJ142" s="80"/>
      <c r="BK142" s="1">
        <f t="shared" si="72"/>
        <v>31445.99</v>
      </c>
      <c r="BL142" s="91"/>
      <c r="BM142" s="101">
        <f t="shared" si="71"/>
        <v>51832.19</v>
      </c>
      <c r="BN142" s="104">
        <v>78968.38</v>
      </c>
    </row>
    <row r="143" spans="1:66" ht="15">
      <c r="A143" s="6">
        <v>139</v>
      </c>
      <c r="B143" s="40" t="s">
        <v>112</v>
      </c>
      <c r="C143" s="6">
        <v>411</v>
      </c>
      <c r="D143" s="6">
        <v>0</v>
      </c>
      <c r="E143" s="35">
        <f t="shared" si="54"/>
        <v>411</v>
      </c>
      <c r="F143" s="41">
        <v>3.1</v>
      </c>
      <c r="G143" s="41">
        <v>6.38</v>
      </c>
      <c r="H143" s="42">
        <f t="shared" si="55"/>
        <v>9.48</v>
      </c>
      <c r="I143" s="10">
        <f t="shared" si="56"/>
        <v>3896.28</v>
      </c>
      <c r="J143" s="9">
        <f t="shared" si="57"/>
        <v>23377.68</v>
      </c>
      <c r="K143" s="32">
        <v>3.32</v>
      </c>
      <c r="L143" s="32">
        <v>6.82</v>
      </c>
      <c r="M143" s="42">
        <f t="shared" si="58"/>
        <v>10.14</v>
      </c>
      <c r="N143" s="10">
        <f t="shared" si="61"/>
        <v>4167.54</v>
      </c>
      <c r="O143" s="9">
        <f t="shared" si="59"/>
        <v>25005.239999999998</v>
      </c>
      <c r="P143" s="55">
        <f t="shared" si="60"/>
        <v>48382.92</v>
      </c>
      <c r="Q143" s="8"/>
      <c r="R143" s="55">
        <f t="shared" si="64"/>
        <v>48382.92</v>
      </c>
      <c r="S143" s="111">
        <v>48333.6</v>
      </c>
      <c r="T143" s="3">
        <v>0</v>
      </c>
      <c r="U143" s="1">
        <v>4027.8</v>
      </c>
      <c r="V143" s="82">
        <f t="shared" si="65"/>
        <v>0</v>
      </c>
      <c r="W143" s="82">
        <f t="shared" si="66"/>
        <v>48333.600000000006</v>
      </c>
      <c r="X143" s="3"/>
      <c r="Y143" s="6">
        <v>0</v>
      </c>
      <c r="Z143" s="6">
        <v>3897.17</v>
      </c>
      <c r="AA143" s="6"/>
      <c r="AB143" s="6">
        <v>809.67</v>
      </c>
      <c r="AC143" s="1">
        <v>0</v>
      </c>
      <c r="AD143" s="1">
        <v>809.67</v>
      </c>
      <c r="AE143" s="1"/>
      <c r="AF143" s="3">
        <v>9164.07</v>
      </c>
      <c r="AG143" s="1"/>
      <c r="AH143" s="1">
        <v>7447.57</v>
      </c>
      <c r="AI143" s="1">
        <v>0</v>
      </c>
      <c r="AJ143" s="1">
        <v>9154.48</v>
      </c>
      <c r="AK143" s="1">
        <v>0</v>
      </c>
      <c r="AL143" s="1">
        <v>2757.84</v>
      </c>
      <c r="AM143" s="1">
        <v>0</v>
      </c>
      <c r="AN143" s="1">
        <v>4411.85</v>
      </c>
      <c r="AO143" s="1">
        <v>0</v>
      </c>
      <c r="AP143" s="1">
        <v>15141.9</v>
      </c>
      <c r="AQ143" s="1">
        <v>0</v>
      </c>
      <c r="AR143" s="1">
        <v>867.21</v>
      </c>
      <c r="AS143" s="1">
        <v>0</v>
      </c>
      <c r="AT143" s="1">
        <v>1912.21</v>
      </c>
      <c r="AU143" s="1">
        <v>0</v>
      </c>
      <c r="AV143" s="1">
        <v>867.21</v>
      </c>
      <c r="AW143" s="6">
        <f t="shared" si="67"/>
        <v>0</v>
      </c>
      <c r="AX143" s="6">
        <f t="shared" si="68"/>
        <v>57240.85</v>
      </c>
      <c r="AY143" s="4">
        <f t="shared" si="69"/>
        <v>57240.85</v>
      </c>
      <c r="AZ143" s="1"/>
      <c r="BA143" s="1"/>
      <c r="BB143" s="1"/>
      <c r="BC143" s="1"/>
      <c r="BD143" s="3">
        <f t="shared" si="62"/>
        <v>0</v>
      </c>
      <c r="BE143" s="3">
        <f t="shared" si="63"/>
        <v>-8907.249999999993</v>
      </c>
      <c r="BF143" s="94">
        <f t="shared" si="70"/>
        <v>-8907.249999999993</v>
      </c>
      <c r="BG143" s="81">
        <v>1158.37</v>
      </c>
      <c r="BH143" s="81"/>
      <c r="BI143" s="80"/>
      <c r="BJ143" s="80"/>
      <c r="BK143" s="6">
        <f t="shared" si="72"/>
        <v>1158.37</v>
      </c>
      <c r="BL143" s="94">
        <f>BF143+BK143</f>
        <v>-7748.879999999993</v>
      </c>
      <c r="BM143" s="96">
        <f t="shared" si="71"/>
        <v>-7748.879999999993</v>
      </c>
      <c r="BN143" s="104">
        <v>330817.28</v>
      </c>
    </row>
    <row r="144" spans="1:66" ht="15">
      <c r="A144" s="6">
        <v>140</v>
      </c>
      <c r="B144" s="19" t="s">
        <v>311</v>
      </c>
      <c r="C144" s="6">
        <v>383.6</v>
      </c>
      <c r="D144" s="6">
        <v>0</v>
      </c>
      <c r="E144" s="35">
        <f t="shared" si="54"/>
        <v>383.6</v>
      </c>
      <c r="F144" s="48">
        <v>3.1</v>
      </c>
      <c r="G144" s="48">
        <v>6.38</v>
      </c>
      <c r="H144" s="49">
        <f t="shared" si="55"/>
        <v>9.48</v>
      </c>
      <c r="I144" s="10">
        <f t="shared" si="56"/>
        <v>3636.5280000000002</v>
      </c>
      <c r="J144" s="9">
        <f t="shared" si="57"/>
        <v>21819.168</v>
      </c>
      <c r="K144" s="32">
        <v>3.32</v>
      </c>
      <c r="L144" s="32">
        <v>6.82</v>
      </c>
      <c r="M144" s="49">
        <f t="shared" si="58"/>
        <v>10.14</v>
      </c>
      <c r="N144" s="10">
        <f t="shared" si="61"/>
        <v>3889.7040000000006</v>
      </c>
      <c r="O144" s="9">
        <f t="shared" si="59"/>
        <v>23338.224000000002</v>
      </c>
      <c r="P144" s="55">
        <f t="shared" si="60"/>
        <v>45157.39200000001</v>
      </c>
      <c r="Q144" s="8"/>
      <c r="R144" s="55">
        <f t="shared" si="64"/>
        <v>45157.39200000001</v>
      </c>
      <c r="S144" s="111">
        <v>45111.42</v>
      </c>
      <c r="T144" s="3">
        <v>0</v>
      </c>
      <c r="U144" s="1">
        <v>3759.29</v>
      </c>
      <c r="V144" s="82">
        <f t="shared" si="65"/>
        <v>0</v>
      </c>
      <c r="W144" s="82">
        <f t="shared" si="66"/>
        <v>45111.479999999996</v>
      </c>
      <c r="X144" s="3"/>
      <c r="Y144" s="6">
        <v>0</v>
      </c>
      <c r="Z144" s="6">
        <v>2505.69</v>
      </c>
      <c r="AA144" s="6"/>
      <c r="AB144" s="6">
        <v>755.69</v>
      </c>
      <c r="AC144" s="1">
        <v>0</v>
      </c>
      <c r="AD144" s="1">
        <v>1596.53</v>
      </c>
      <c r="AE144" s="1"/>
      <c r="AF144" s="3">
        <v>2180.69</v>
      </c>
      <c r="AG144" s="1"/>
      <c r="AH144" s="1">
        <v>755.69</v>
      </c>
      <c r="AI144" s="1">
        <v>0</v>
      </c>
      <c r="AJ144" s="1">
        <v>965.03</v>
      </c>
      <c r="AK144" s="1">
        <v>0</v>
      </c>
      <c r="AL144" s="1">
        <v>809.4</v>
      </c>
      <c r="AM144" s="1">
        <v>0</v>
      </c>
      <c r="AN144" s="1">
        <v>809.4</v>
      </c>
      <c r="AO144" s="1">
        <v>0</v>
      </c>
      <c r="AP144" s="1">
        <v>809.4</v>
      </c>
      <c r="AQ144" s="1">
        <v>0</v>
      </c>
      <c r="AR144" s="1">
        <v>1228.08</v>
      </c>
      <c r="AS144" s="1">
        <v>0</v>
      </c>
      <c r="AT144" s="1">
        <v>1354.4</v>
      </c>
      <c r="AU144" s="1">
        <v>0</v>
      </c>
      <c r="AV144" s="1">
        <v>809.4</v>
      </c>
      <c r="AW144" s="6">
        <f t="shared" si="67"/>
        <v>0</v>
      </c>
      <c r="AX144" s="6">
        <f t="shared" si="68"/>
        <v>14579.4</v>
      </c>
      <c r="AY144" s="4">
        <f t="shared" si="69"/>
        <v>14579.4</v>
      </c>
      <c r="AZ144" s="1"/>
      <c r="BA144" s="1"/>
      <c r="BB144" s="1"/>
      <c r="BC144" s="1"/>
      <c r="BD144" s="3">
        <f t="shared" si="62"/>
        <v>0</v>
      </c>
      <c r="BE144" s="3">
        <f t="shared" si="63"/>
        <v>30532.079999999994</v>
      </c>
      <c r="BF144" s="13">
        <f t="shared" si="70"/>
        <v>30532.079999999994</v>
      </c>
      <c r="BG144" s="81">
        <v>15.6</v>
      </c>
      <c r="BH144" s="81"/>
      <c r="BI144" s="80"/>
      <c r="BJ144" s="80"/>
      <c r="BK144" s="1">
        <f t="shared" si="72"/>
        <v>15.6</v>
      </c>
      <c r="BL144" s="91"/>
      <c r="BM144" s="101">
        <f t="shared" si="71"/>
        <v>30547.679999999993</v>
      </c>
      <c r="BN144" s="104">
        <v>209341.52</v>
      </c>
    </row>
    <row r="145" spans="1:66" ht="15">
      <c r="A145" s="6">
        <v>141</v>
      </c>
      <c r="B145" s="40" t="s">
        <v>113</v>
      </c>
      <c r="C145" s="6">
        <v>396.8</v>
      </c>
      <c r="D145" s="6">
        <v>0</v>
      </c>
      <c r="E145" s="35">
        <f t="shared" si="54"/>
        <v>396.8</v>
      </c>
      <c r="F145" s="41">
        <v>3.1</v>
      </c>
      <c r="G145" s="41">
        <v>6.59</v>
      </c>
      <c r="H145" s="42">
        <f t="shared" si="55"/>
        <v>9.69</v>
      </c>
      <c r="I145" s="10">
        <f t="shared" si="56"/>
        <v>3844.9919999999997</v>
      </c>
      <c r="J145" s="9">
        <f t="shared" si="57"/>
        <v>23069.951999999997</v>
      </c>
      <c r="K145" s="32">
        <v>3.32</v>
      </c>
      <c r="L145" s="32">
        <v>7.04</v>
      </c>
      <c r="M145" s="42">
        <f t="shared" si="58"/>
        <v>10.36</v>
      </c>
      <c r="N145" s="10">
        <f t="shared" si="61"/>
        <v>4110.848</v>
      </c>
      <c r="O145" s="9">
        <f t="shared" si="59"/>
        <v>24665.088</v>
      </c>
      <c r="P145" s="55">
        <f t="shared" si="60"/>
        <v>47735.03999999999</v>
      </c>
      <c r="Q145" s="8"/>
      <c r="R145" s="55">
        <f t="shared" si="64"/>
        <v>47735.03999999999</v>
      </c>
      <c r="S145" s="111">
        <v>47687.4</v>
      </c>
      <c r="T145" s="3">
        <v>0</v>
      </c>
      <c r="U145" s="1">
        <v>3973.95</v>
      </c>
      <c r="V145" s="82">
        <f t="shared" si="65"/>
        <v>0</v>
      </c>
      <c r="W145" s="82">
        <f t="shared" si="66"/>
        <v>47687.399999999994</v>
      </c>
      <c r="X145" s="3"/>
      <c r="Y145" s="6">
        <v>0</v>
      </c>
      <c r="Z145" s="6">
        <v>6486.87</v>
      </c>
      <c r="AA145" s="6"/>
      <c r="AB145" s="6">
        <v>1943.41</v>
      </c>
      <c r="AC145" s="1">
        <v>0</v>
      </c>
      <c r="AD145" s="1">
        <v>13079.28</v>
      </c>
      <c r="AE145" s="1"/>
      <c r="AF145" s="3">
        <v>5003.63</v>
      </c>
      <c r="AG145" s="1"/>
      <c r="AH145" s="1">
        <v>3298.69</v>
      </c>
      <c r="AI145" s="1">
        <v>0</v>
      </c>
      <c r="AJ145" s="1">
        <v>2152.75</v>
      </c>
      <c r="AK145" s="1">
        <v>0</v>
      </c>
      <c r="AL145" s="1">
        <v>3617.82</v>
      </c>
      <c r="AM145" s="1">
        <v>0</v>
      </c>
      <c r="AN145" s="1">
        <v>2066.42</v>
      </c>
      <c r="AO145" s="1">
        <v>0</v>
      </c>
      <c r="AP145" s="1">
        <v>3831.66</v>
      </c>
      <c r="AQ145" s="1">
        <v>0</v>
      </c>
      <c r="AR145" s="1">
        <v>2066.42</v>
      </c>
      <c r="AS145" s="1">
        <v>0</v>
      </c>
      <c r="AT145" s="1">
        <v>3035.95</v>
      </c>
      <c r="AU145" s="1">
        <v>0</v>
      </c>
      <c r="AV145" s="1">
        <v>2535.95</v>
      </c>
      <c r="AW145" s="6">
        <f t="shared" si="67"/>
        <v>0</v>
      </c>
      <c r="AX145" s="6">
        <f t="shared" si="68"/>
        <v>49118.84999999999</v>
      </c>
      <c r="AY145" s="4">
        <f t="shared" si="69"/>
        <v>49118.84999999999</v>
      </c>
      <c r="AZ145" s="1"/>
      <c r="BA145" s="1"/>
      <c r="BB145" s="1"/>
      <c r="BC145" s="1"/>
      <c r="BD145" s="3">
        <f t="shared" si="62"/>
        <v>0</v>
      </c>
      <c r="BE145" s="3">
        <f t="shared" si="63"/>
        <v>-1431.449999999997</v>
      </c>
      <c r="BF145" s="94">
        <f t="shared" si="70"/>
        <v>-1431.449999999997</v>
      </c>
      <c r="BG145" s="81">
        <v>21064.12</v>
      </c>
      <c r="BH145" s="81"/>
      <c r="BI145" s="80">
        <v>1376</v>
      </c>
      <c r="BJ145" s="80"/>
      <c r="BK145" s="6">
        <f t="shared" si="72"/>
        <v>22440.12</v>
      </c>
      <c r="BL145" s="13">
        <v>0</v>
      </c>
      <c r="BM145" s="101">
        <f t="shared" si="71"/>
        <v>21008.670000000002</v>
      </c>
      <c r="BN145" s="104">
        <v>139848.04</v>
      </c>
    </row>
    <row r="146" spans="1:66" ht="15">
      <c r="A146" s="6">
        <v>142</v>
      </c>
      <c r="B146" s="40" t="s">
        <v>114</v>
      </c>
      <c r="C146" s="6">
        <v>400.6</v>
      </c>
      <c r="D146" s="6">
        <v>75.1</v>
      </c>
      <c r="E146" s="35">
        <f t="shared" si="54"/>
        <v>475.70000000000005</v>
      </c>
      <c r="F146" s="41">
        <v>3.1</v>
      </c>
      <c r="G146" s="41">
        <v>3.52</v>
      </c>
      <c r="H146" s="42">
        <f t="shared" si="55"/>
        <v>6.62</v>
      </c>
      <c r="I146" s="10">
        <f t="shared" si="56"/>
        <v>3149.1340000000005</v>
      </c>
      <c r="J146" s="9">
        <f t="shared" si="57"/>
        <v>18894.804000000004</v>
      </c>
      <c r="K146" s="32">
        <v>3.32</v>
      </c>
      <c r="L146" s="32">
        <v>3.76</v>
      </c>
      <c r="M146" s="42">
        <f t="shared" si="58"/>
        <v>7.08</v>
      </c>
      <c r="N146" s="10">
        <f t="shared" si="61"/>
        <v>3367.956</v>
      </c>
      <c r="O146" s="9">
        <f t="shared" si="59"/>
        <v>20207.736</v>
      </c>
      <c r="P146" s="55">
        <f t="shared" si="60"/>
        <v>39102.54000000001</v>
      </c>
      <c r="Q146" s="8"/>
      <c r="R146" s="55">
        <f t="shared" si="64"/>
        <v>39102.54000000001</v>
      </c>
      <c r="S146" s="111">
        <v>39073.98</v>
      </c>
      <c r="T146" s="3">
        <v>0</v>
      </c>
      <c r="U146" s="1">
        <v>3256.17</v>
      </c>
      <c r="V146" s="82">
        <f t="shared" si="65"/>
        <v>0</v>
      </c>
      <c r="W146" s="82">
        <f t="shared" si="66"/>
        <v>39074.04</v>
      </c>
      <c r="X146" s="3"/>
      <c r="Y146" s="6">
        <v>0</v>
      </c>
      <c r="Z146" s="6">
        <v>937.13</v>
      </c>
      <c r="AA146" s="6"/>
      <c r="AB146" s="6">
        <v>937.13</v>
      </c>
      <c r="AC146" s="1">
        <v>0</v>
      </c>
      <c r="AD146" s="1">
        <v>937.13</v>
      </c>
      <c r="AE146" s="1"/>
      <c r="AF146" s="3">
        <v>4166.74</v>
      </c>
      <c r="AG146" s="1"/>
      <c r="AH146" s="1">
        <v>28642.77</v>
      </c>
      <c r="AI146" s="1">
        <v>0</v>
      </c>
      <c r="AJ146" s="1">
        <v>7966.27</v>
      </c>
      <c r="AK146" s="1">
        <v>0</v>
      </c>
      <c r="AL146" s="1">
        <v>1003.73</v>
      </c>
      <c r="AM146" s="1">
        <v>0</v>
      </c>
      <c r="AN146" s="1">
        <v>1003.73</v>
      </c>
      <c r="AO146" s="1">
        <v>0</v>
      </c>
      <c r="AP146" s="1">
        <v>10539.61</v>
      </c>
      <c r="AQ146" s="1">
        <v>0</v>
      </c>
      <c r="AR146" s="1">
        <v>1003.73</v>
      </c>
      <c r="AS146" s="1">
        <v>0</v>
      </c>
      <c r="AT146" s="1">
        <v>1003.73</v>
      </c>
      <c r="AU146" s="1">
        <v>0</v>
      </c>
      <c r="AV146" s="1">
        <v>1003.73</v>
      </c>
      <c r="AW146" s="6">
        <f t="shared" si="67"/>
        <v>0</v>
      </c>
      <c r="AX146" s="6">
        <f t="shared" si="68"/>
        <v>59145.430000000015</v>
      </c>
      <c r="AY146" s="4">
        <f t="shared" si="69"/>
        <v>59145.430000000015</v>
      </c>
      <c r="AZ146" s="1"/>
      <c r="BA146" s="1"/>
      <c r="BB146" s="1"/>
      <c r="BC146" s="1"/>
      <c r="BD146" s="3">
        <f t="shared" si="62"/>
        <v>0</v>
      </c>
      <c r="BE146" s="3">
        <f t="shared" si="63"/>
        <v>-20071.390000000014</v>
      </c>
      <c r="BF146" s="94">
        <f t="shared" si="70"/>
        <v>-20071.390000000014</v>
      </c>
      <c r="BG146" s="81">
        <v>6185.43</v>
      </c>
      <c r="BH146" s="81"/>
      <c r="BI146" s="80"/>
      <c r="BJ146" s="80"/>
      <c r="BK146" s="6">
        <f t="shared" si="72"/>
        <v>6185.43</v>
      </c>
      <c r="BL146" s="94">
        <f>BF146+BK146</f>
        <v>-13885.960000000014</v>
      </c>
      <c r="BM146" s="96">
        <f t="shared" si="71"/>
        <v>-13885.960000000014</v>
      </c>
      <c r="BN146" s="104">
        <v>38384.25</v>
      </c>
    </row>
    <row r="147" spans="1:66" ht="15">
      <c r="A147" s="6">
        <v>143</v>
      </c>
      <c r="B147" s="40" t="s">
        <v>115</v>
      </c>
      <c r="C147" s="6">
        <v>404.4</v>
      </c>
      <c r="D147" s="6">
        <v>0</v>
      </c>
      <c r="E147" s="35">
        <f t="shared" si="54"/>
        <v>404.4</v>
      </c>
      <c r="F147" s="41">
        <v>3.1</v>
      </c>
      <c r="G147" s="41">
        <v>6.59</v>
      </c>
      <c r="H147" s="42">
        <f t="shared" si="55"/>
        <v>9.69</v>
      </c>
      <c r="I147" s="10">
        <f t="shared" si="56"/>
        <v>3918.6359999999995</v>
      </c>
      <c r="J147" s="9">
        <f t="shared" si="57"/>
        <v>23511.816</v>
      </c>
      <c r="K147" s="32">
        <v>3.32</v>
      </c>
      <c r="L147" s="32">
        <v>7.04</v>
      </c>
      <c r="M147" s="42">
        <f t="shared" si="58"/>
        <v>10.36</v>
      </c>
      <c r="N147" s="10">
        <f t="shared" si="61"/>
        <v>4189.584</v>
      </c>
      <c r="O147" s="9">
        <f t="shared" si="59"/>
        <v>25137.504</v>
      </c>
      <c r="P147" s="55">
        <f t="shared" si="60"/>
        <v>48649.32</v>
      </c>
      <c r="Q147" s="8"/>
      <c r="R147" s="55">
        <f t="shared" si="64"/>
        <v>48649.32</v>
      </c>
      <c r="S147" s="111">
        <v>48600.78</v>
      </c>
      <c r="T147" s="3">
        <v>0</v>
      </c>
      <c r="U147" s="1">
        <v>4050.07</v>
      </c>
      <c r="V147" s="82">
        <f t="shared" si="65"/>
        <v>0</v>
      </c>
      <c r="W147" s="82">
        <f t="shared" si="66"/>
        <v>48600.840000000004</v>
      </c>
      <c r="X147" s="3"/>
      <c r="Y147" s="6">
        <v>0</v>
      </c>
      <c r="Z147" s="6">
        <v>1799.58</v>
      </c>
      <c r="AA147" s="6"/>
      <c r="AB147" s="6">
        <v>1799.58</v>
      </c>
      <c r="AC147" s="1">
        <v>0</v>
      </c>
      <c r="AD147" s="1">
        <v>16140.17</v>
      </c>
      <c r="AE147" s="1"/>
      <c r="AF147" s="3">
        <v>1799.58</v>
      </c>
      <c r="AG147" s="1"/>
      <c r="AH147" s="1">
        <v>6097.86</v>
      </c>
      <c r="AI147" s="1">
        <v>0</v>
      </c>
      <c r="AJ147" s="1">
        <v>2687.97</v>
      </c>
      <c r="AK147" s="1">
        <v>0</v>
      </c>
      <c r="AL147" s="1">
        <v>3644.64</v>
      </c>
      <c r="AM147" s="1">
        <v>0</v>
      </c>
      <c r="AN147" s="1">
        <v>2584.7</v>
      </c>
      <c r="AO147" s="1">
        <v>0</v>
      </c>
      <c r="AP147" s="1">
        <v>2567.91</v>
      </c>
      <c r="AQ147" s="1">
        <v>0</v>
      </c>
      <c r="AR147" s="1">
        <v>2343.62</v>
      </c>
      <c r="AS147" s="1">
        <v>0</v>
      </c>
      <c r="AT147" s="1">
        <v>2424.94</v>
      </c>
      <c r="AU147" s="1">
        <v>0</v>
      </c>
      <c r="AV147" s="1">
        <v>1924.94</v>
      </c>
      <c r="AW147" s="6">
        <f t="shared" si="67"/>
        <v>0</v>
      </c>
      <c r="AX147" s="6">
        <f t="shared" si="68"/>
        <v>45815.49000000001</v>
      </c>
      <c r="AY147" s="4">
        <f t="shared" si="69"/>
        <v>45815.49000000001</v>
      </c>
      <c r="AZ147" s="1"/>
      <c r="BA147" s="1"/>
      <c r="BB147" s="1"/>
      <c r="BC147" s="1"/>
      <c r="BD147" s="3">
        <f t="shared" si="62"/>
        <v>0</v>
      </c>
      <c r="BE147" s="3">
        <f t="shared" si="63"/>
        <v>2785.3499999999913</v>
      </c>
      <c r="BF147" s="13">
        <f t="shared" si="70"/>
        <v>2785.3499999999913</v>
      </c>
      <c r="BG147" s="81">
        <v>10774.16</v>
      </c>
      <c r="BH147" s="81"/>
      <c r="BI147" s="80"/>
      <c r="BJ147" s="80"/>
      <c r="BK147" s="1">
        <f t="shared" si="72"/>
        <v>10774.16</v>
      </c>
      <c r="BL147" s="91"/>
      <c r="BM147" s="101">
        <f t="shared" si="71"/>
        <v>13559.509999999991</v>
      </c>
      <c r="BN147" s="104">
        <v>154598.21</v>
      </c>
    </row>
    <row r="148" spans="1:66" ht="15">
      <c r="A148" s="6">
        <v>144</v>
      </c>
      <c r="B148" s="31" t="s">
        <v>116</v>
      </c>
      <c r="C148" s="6">
        <v>657.6</v>
      </c>
      <c r="D148" s="6">
        <v>0</v>
      </c>
      <c r="E148" s="35">
        <f t="shared" si="54"/>
        <v>657.6</v>
      </c>
      <c r="F148" s="32">
        <v>3.1</v>
      </c>
      <c r="G148" s="32">
        <v>4.24</v>
      </c>
      <c r="H148" s="33">
        <f t="shared" si="55"/>
        <v>7.34</v>
      </c>
      <c r="I148" s="10">
        <f t="shared" si="56"/>
        <v>4826.784</v>
      </c>
      <c r="J148" s="9">
        <f t="shared" si="57"/>
        <v>28960.703999999998</v>
      </c>
      <c r="K148" s="32">
        <v>3.32</v>
      </c>
      <c r="L148" s="32">
        <v>4.53</v>
      </c>
      <c r="M148" s="33">
        <f t="shared" si="58"/>
        <v>7.85</v>
      </c>
      <c r="N148" s="10">
        <f t="shared" si="61"/>
        <v>5162.16</v>
      </c>
      <c r="O148" s="9">
        <f t="shared" si="59"/>
        <v>30972.96</v>
      </c>
      <c r="P148" s="55">
        <f t="shared" si="60"/>
        <v>59933.664</v>
      </c>
      <c r="Q148" s="8">
        <v>2199.84</v>
      </c>
      <c r="R148" s="55">
        <f t="shared" si="64"/>
        <v>57733.82399999999</v>
      </c>
      <c r="S148" s="111">
        <v>57654.91</v>
      </c>
      <c r="T148" s="3">
        <v>1951.62</v>
      </c>
      <c r="U148" s="1">
        <v>2852.96</v>
      </c>
      <c r="V148" s="82">
        <f t="shared" si="65"/>
        <v>23419.44</v>
      </c>
      <c r="W148" s="82">
        <f t="shared" si="66"/>
        <v>34235.520000000004</v>
      </c>
      <c r="X148" s="3"/>
      <c r="Y148" s="6">
        <v>0</v>
      </c>
      <c r="Z148" s="6">
        <v>1473.12</v>
      </c>
      <c r="AA148" s="6">
        <v>0</v>
      </c>
      <c r="AB148" s="6">
        <v>1473.12</v>
      </c>
      <c r="AC148" s="1">
        <v>0</v>
      </c>
      <c r="AD148" s="1">
        <v>1473.12</v>
      </c>
      <c r="AE148" s="1">
        <v>0</v>
      </c>
      <c r="AF148" s="3">
        <v>6934.2</v>
      </c>
      <c r="AG148" s="1">
        <v>0</v>
      </c>
      <c r="AH148" s="1">
        <v>5077.26</v>
      </c>
      <c r="AI148" s="1">
        <v>209.34</v>
      </c>
      <c r="AJ148" s="1">
        <v>5364.56</v>
      </c>
      <c r="AK148" s="1">
        <v>0</v>
      </c>
      <c r="AL148" s="1">
        <v>1565.19</v>
      </c>
      <c r="AM148" s="1">
        <v>3309.25</v>
      </c>
      <c r="AN148" s="1">
        <v>5227.92</v>
      </c>
      <c r="AO148" s="1">
        <v>10448.49</v>
      </c>
      <c r="AP148" s="1">
        <v>3510.91</v>
      </c>
      <c r="AQ148" s="1">
        <v>0</v>
      </c>
      <c r="AR148" s="1">
        <v>5388.88</v>
      </c>
      <c r="AS148" s="1">
        <v>1492.88</v>
      </c>
      <c r="AT148" s="1">
        <v>9907.28</v>
      </c>
      <c r="AU148" s="1">
        <v>0</v>
      </c>
      <c r="AV148" s="1">
        <v>1565.19</v>
      </c>
      <c r="AW148" s="6">
        <f t="shared" si="67"/>
        <v>15459.96</v>
      </c>
      <c r="AX148" s="6">
        <f t="shared" si="68"/>
        <v>48960.75</v>
      </c>
      <c r="AY148" s="4">
        <f t="shared" si="69"/>
        <v>64420.71</v>
      </c>
      <c r="AZ148" s="1"/>
      <c r="BA148" s="1"/>
      <c r="BB148" s="1"/>
      <c r="BC148" s="1"/>
      <c r="BD148" s="3">
        <f t="shared" si="62"/>
        <v>7959.48</v>
      </c>
      <c r="BE148" s="3">
        <f t="shared" si="63"/>
        <v>-14725.229999999996</v>
      </c>
      <c r="BF148" s="94">
        <f t="shared" si="70"/>
        <v>-6765.749999999996</v>
      </c>
      <c r="BG148" s="81">
        <v>0</v>
      </c>
      <c r="BH148" s="81"/>
      <c r="BI148" s="80"/>
      <c r="BJ148" s="80"/>
      <c r="BK148" s="6">
        <f t="shared" si="72"/>
        <v>0</v>
      </c>
      <c r="BL148" s="94">
        <f>BF148+BK148</f>
        <v>-6765.749999999996</v>
      </c>
      <c r="BM148" s="96">
        <f t="shared" si="71"/>
        <v>-6765.749999999996</v>
      </c>
      <c r="BN148" s="104">
        <v>89190.54</v>
      </c>
    </row>
    <row r="149" spans="1:66" ht="15">
      <c r="A149" s="6">
        <v>145</v>
      </c>
      <c r="B149" s="31" t="s">
        <v>117</v>
      </c>
      <c r="C149" s="6">
        <v>655.8</v>
      </c>
      <c r="D149" s="6">
        <v>0</v>
      </c>
      <c r="E149" s="35">
        <f t="shared" si="54"/>
        <v>655.8</v>
      </c>
      <c r="F149" s="32">
        <v>3.1</v>
      </c>
      <c r="G149" s="32">
        <v>8.4</v>
      </c>
      <c r="H149" s="33">
        <f t="shared" si="55"/>
        <v>11.5</v>
      </c>
      <c r="I149" s="10">
        <f t="shared" si="56"/>
        <v>7541.7</v>
      </c>
      <c r="J149" s="9">
        <f t="shared" si="57"/>
        <v>45250.2</v>
      </c>
      <c r="K149" s="32">
        <v>3.32</v>
      </c>
      <c r="L149" s="32">
        <v>8.97</v>
      </c>
      <c r="M149" s="33">
        <f t="shared" si="58"/>
        <v>12.290000000000001</v>
      </c>
      <c r="N149" s="10">
        <f t="shared" si="61"/>
        <v>8059.782</v>
      </c>
      <c r="O149" s="9">
        <f t="shared" si="59"/>
        <v>48358.692</v>
      </c>
      <c r="P149" s="55">
        <f t="shared" si="60"/>
        <v>93608.89199999999</v>
      </c>
      <c r="Q149" s="8">
        <v>31054.21</v>
      </c>
      <c r="R149" s="55">
        <f t="shared" si="64"/>
        <v>62554.68199999999</v>
      </c>
      <c r="S149" s="111">
        <v>62476.01</v>
      </c>
      <c r="T149" s="3">
        <v>3227.93</v>
      </c>
      <c r="U149" s="1">
        <v>1978.41</v>
      </c>
      <c r="V149" s="82">
        <f t="shared" si="65"/>
        <v>38735.159999999996</v>
      </c>
      <c r="W149" s="82">
        <f t="shared" si="66"/>
        <v>23740.920000000002</v>
      </c>
      <c r="X149" s="3"/>
      <c r="Y149" s="6">
        <v>0</v>
      </c>
      <c r="Z149" s="6">
        <v>1469.58</v>
      </c>
      <c r="AA149" s="6">
        <v>0</v>
      </c>
      <c r="AB149" s="6">
        <v>1469.58</v>
      </c>
      <c r="AC149" s="1">
        <v>492.12</v>
      </c>
      <c r="AD149" s="1">
        <v>1469.58</v>
      </c>
      <c r="AE149" s="1">
        <v>0</v>
      </c>
      <c r="AF149" s="3">
        <v>5117.8</v>
      </c>
      <c r="AG149" s="1">
        <v>0</v>
      </c>
      <c r="AH149" s="1">
        <v>3128</v>
      </c>
      <c r="AI149" s="1">
        <v>251.21</v>
      </c>
      <c r="AJ149" s="1">
        <v>6085.08</v>
      </c>
      <c r="AK149" s="1">
        <v>1544.06</v>
      </c>
      <c r="AL149" s="1">
        <v>2402.23</v>
      </c>
      <c r="AM149" s="1">
        <v>0</v>
      </c>
      <c r="AN149" s="1">
        <v>1561.39</v>
      </c>
      <c r="AO149" s="1">
        <v>0</v>
      </c>
      <c r="AP149" s="1">
        <v>2277.03</v>
      </c>
      <c r="AQ149" s="1">
        <v>0</v>
      </c>
      <c r="AR149" s="1">
        <v>1980.07</v>
      </c>
      <c r="AS149" s="1">
        <v>1174.89</v>
      </c>
      <c r="AT149" s="1">
        <v>2073.53</v>
      </c>
      <c r="AU149" s="1">
        <v>750</v>
      </c>
      <c r="AV149" s="1">
        <v>2234.07</v>
      </c>
      <c r="AW149" s="6">
        <f t="shared" si="67"/>
        <v>4212.28</v>
      </c>
      <c r="AX149" s="6">
        <f t="shared" si="68"/>
        <v>31267.94</v>
      </c>
      <c r="AY149" s="4">
        <f t="shared" si="69"/>
        <v>35480.22</v>
      </c>
      <c r="AZ149" s="1"/>
      <c r="BA149" s="1"/>
      <c r="BB149" s="1"/>
      <c r="BC149" s="1"/>
      <c r="BD149" s="3">
        <f t="shared" si="62"/>
        <v>34522.88</v>
      </c>
      <c r="BE149" s="3">
        <f t="shared" si="63"/>
        <v>-7527.019999999997</v>
      </c>
      <c r="BF149" s="13">
        <f t="shared" si="70"/>
        <v>26995.86</v>
      </c>
      <c r="BG149" s="81">
        <v>0</v>
      </c>
      <c r="BH149" s="61"/>
      <c r="BI149" s="59"/>
      <c r="BJ149" s="59"/>
      <c r="BK149" s="1">
        <f t="shared" si="72"/>
        <v>0</v>
      </c>
      <c r="BL149" s="91"/>
      <c r="BM149" s="101">
        <f t="shared" si="71"/>
        <v>26995.86</v>
      </c>
      <c r="BN149" s="104">
        <v>69226.74</v>
      </c>
    </row>
    <row r="150" spans="1:66" ht="15">
      <c r="A150" s="6">
        <v>146</v>
      </c>
      <c r="B150" s="31" t="s">
        <v>118</v>
      </c>
      <c r="C150" s="6">
        <v>2003.9</v>
      </c>
      <c r="D150" s="6">
        <v>0</v>
      </c>
      <c r="E150" s="35">
        <f t="shared" si="54"/>
        <v>2003.9</v>
      </c>
      <c r="F150" s="32">
        <v>3.1</v>
      </c>
      <c r="G150" s="32">
        <v>8.4</v>
      </c>
      <c r="H150" s="33">
        <f t="shared" si="55"/>
        <v>11.5</v>
      </c>
      <c r="I150" s="10">
        <f t="shared" si="56"/>
        <v>23044.850000000002</v>
      </c>
      <c r="J150" s="9">
        <f t="shared" si="57"/>
        <v>138269.1</v>
      </c>
      <c r="K150" s="32">
        <v>3.32</v>
      </c>
      <c r="L150" s="32">
        <v>8.97</v>
      </c>
      <c r="M150" s="33">
        <f t="shared" si="58"/>
        <v>12.290000000000001</v>
      </c>
      <c r="N150" s="10">
        <f t="shared" si="61"/>
        <v>24627.931000000004</v>
      </c>
      <c r="O150" s="9">
        <f t="shared" si="59"/>
        <v>147767.586</v>
      </c>
      <c r="P150" s="55">
        <f t="shared" si="60"/>
        <v>286036.686</v>
      </c>
      <c r="Q150" s="8"/>
      <c r="R150" s="55">
        <f t="shared" si="64"/>
        <v>286036.686</v>
      </c>
      <c r="S150" s="111">
        <v>285796.2</v>
      </c>
      <c r="T150" s="3">
        <v>14894.59</v>
      </c>
      <c r="U150" s="1">
        <v>8921.76</v>
      </c>
      <c r="V150" s="82">
        <f t="shared" si="65"/>
        <v>178735.08000000002</v>
      </c>
      <c r="W150" s="82">
        <f t="shared" si="66"/>
        <v>107061.12</v>
      </c>
      <c r="X150" s="3"/>
      <c r="Y150" s="6">
        <v>4969.67</v>
      </c>
      <c r="Z150" s="6">
        <v>11350.87</v>
      </c>
      <c r="AA150" s="6">
        <v>4969.67</v>
      </c>
      <c r="AB150" s="6">
        <v>5303.32</v>
      </c>
      <c r="AC150" s="1">
        <v>19146.14</v>
      </c>
      <c r="AD150" s="1">
        <v>5874.77</v>
      </c>
      <c r="AE150" s="1">
        <v>11078.57</v>
      </c>
      <c r="AF150" s="3">
        <v>8278.06</v>
      </c>
      <c r="AG150" s="1">
        <v>15566.33</v>
      </c>
      <c r="AH150" s="1">
        <v>12699.32</v>
      </c>
      <c r="AI150" s="1">
        <v>14859.02</v>
      </c>
      <c r="AJ150" s="1">
        <v>4629.84</v>
      </c>
      <c r="AK150" s="1">
        <v>7925.99</v>
      </c>
      <c r="AL150" s="1">
        <v>8372.35</v>
      </c>
      <c r="AM150" s="1">
        <v>6073.68</v>
      </c>
      <c r="AN150" s="1">
        <v>6151.1</v>
      </c>
      <c r="AO150" s="1">
        <v>13315.95</v>
      </c>
      <c r="AP150" s="1">
        <v>5121.52</v>
      </c>
      <c r="AQ150" s="1">
        <v>5310.34</v>
      </c>
      <c r="AR150" s="1">
        <v>8739.35</v>
      </c>
      <c r="AS150" s="1">
        <v>7291.53</v>
      </c>
      <c r="AT150" s="1">
        <v>4918.02</v>
      </c>
      <c r="AU150" s="1">
        <v>9112.58</v>
      </c>
      <c r="AV150" s="1">
        <v>8121.57</v>
      </c>
      <c r="AW150" s="6">
        <f t="shared" si="67"/>
        <v>119619.47</v>
      </c>
      <c r="AX150" s="6">
        <f t="shared" si="68"/>
        <v>89560.09000000003</v>
      </c>
      <c r="AY150" s="4">
        <f t="shared" si="69"/>
        <v>209179.56000000003</v>
      </c>
      <c r="AZ150" s="1"/>
      <c r="BA150" s="1"/>
      <c r="BB150" s="1"/>
      <c r="BC150" s="1"/>
      <c r="BD150" s="3">
        <f t="shared" si="62"/>
        <v>59115.610000000015</v>
      </c>
      <c r="BE150" s="3">
        <f t="shared" si="63"/>
        <v>17501.02999999997</v>
      </c>
      <c r="BF150" s="13">
        <f t="shared" si="70"/>
        <v>76616.63999999998</v>
      </c>
      <c r="BG150" s="81">
        <v>81828.44</v>
      </c>
      <c r="BH150" s="81"/>
      <c r="BI150" s="80">
        <v>1376</v>
      </c>
      <c r="BJ150" s="80"/>
      <c r="BK150" s="1">
        <f t="shared" si="72"/>
        <v>83204.44</v>
      </c>
      <c r="BL150" s="91"/>
      <c r="BM150" s="101">
        <f t="shared" si="71"/>
        <v>159821.08</v>
      </c>
      <c r="BN150" s="104">
        <v>167691.64</v>
      </c>
    </row>
    <row r="151" spans="1:66" ht="15">
      <c r="A151" s="6">
        <v>147</v>
      </c>
      <c r="B151" s="47" t="s">
        <v>119</v>
      </c>
      <c r="C151" s="6">
        <v>521.5</v>
      </c>
      <c r="D151" s="6">
        <v>0</v>
      </c>
      <c r="E151" s="35">
        <f t="shared" si="54"/>
        <v>521.5</v>
      </c>
      <c r="F151" s="50">
        <v>3.1</v>
      </c>
      <c r="G151" s="50">
        <v>3.61</v>
      </c>
      <c r="H151" s="51">
        <f t="shared" si="55"/>
        <v>6.71</v>
      </c>
      <c r="I151" s="10">
        <f t="shared" si="56"/>
        <v>3499.265</v>
      </c>
      <c r="J151" s="9">
        <f t="shared" si="57"/>
        <v>20995.59</v>
      </c>
      <c r="K151" s="32">
        <v>3.32</v>
      </c>
      <c r="L151" s="32">
        <v>3.86</v>
      </c>
      <c r="M151" s="51">
        <f t="shared" si="58"/>
        <v>7.18</v>
      </c>
      <c r="N151" s="10">
        <f t="shared" si="61"/>
        <v>3744.37</v>
      </c>
      <c r="O151" s="9">
        <f t="shared" si="59"/>
        <v>22466.22</v>
      </c>
      <c r="P151" s="55">
        <f t="shared" si="60"/>
        <v>43461.81</v>
      </c>
      <c r="Q151" s="8"/>
      <c r="R151" s="55">
        <f t="shared" si="64"/>
        <v>43461.81</v>
      </c>
      <c r="S151" s="111">
        <v>43399.32</v>
      </c>
      <c r="T151" s="3">
        <v>1847.78</v>
      </c>
      <c r="U151" s="1">
        <v>1768.83</v>
      </c>
      <c r="V151" s="82">
        <f t="shared" si="65"/>
        <v>22173.36</v>
      </c>
      <c r="W151" s="82">
        <f t="shared" si="66"/>
        <v>21225.96</v>
      </c>
      <c r="X151" s="3"/>
      <c r="Y151" s="6">
        <v>1374.96</v>
      </c>
      <c r="Z151" s="6">
        <v>3465.96</v>
      </c>
      <c r="AA151" s="6">
        <v>840.45</v>
      </c>
      <c r="AB151" s="6">
        <v>1027.36</v>
      </c>
      <c r="AC151" s="1">
        <v>0</v>
      </c>
      <c r="AD151" s="1">
        <v>1027.36</v>
      </c>
      <c r="AE151" s="1">
        <v>3585.14</v>
      </c>
      <c r="AF151" s="3">
        <v>1027.36</v>
      </c>
      <c r="AG151" s="1">
        <v>2126.19</v>
      </c>
      <c r="AH151" s="1">
        <v>1027.36</v>
      </c>
      <c r="AI151" s="1">
        <v>251.21</v>
      </c>
      <c r="AJ151" s="1">
        <v>1027.36</v>
      </c>
      <c r="AK151" s="1">
        <v>11664.46</v>
      </c>
      <c r="AL151" s="1">
        <v>1100.37</v>
      </c>
      <c r="AM151" s="1">
        <v>1163.35</v>
      </c>
      <c r="AN151" s="1">
        <v>1100.37</v>
      </c>
      <c r="AO151" s="1">
        <v>240.96</v>
      </c>
      <c r="AP151" s="1">
        <v>2684.38</v>
      </c>
      <c r="AQ151" s="1">
        <v>0</v>
      </c>
      <c r="AR151" s="1">
        <v>1314.67</v>
      </c>
      <c r="AS151" s="1">
        <v>2713.55</v>
      </c>
      <c r="AT151" s="1">
        <v>14038.56</v>
      </c>
      <c r="AU151" s="1">
        <v>1136.23</v>
      </c>
      <c r="AV151" s="1">
        <v>3991.82</v>
      </c>
      <c r="AW151" s="6">
        <f t="shared" si="67"/>
        <v>25096.499999999996</v>
      </c>
      <c r="AX151" s="6">
        <f t="shared" si="68"/>
        <v>32832.93</v>
      </c>
      <c r="AY151" s="4">
        <f t="shared" si="69"/>
        <v>57929.42999999999</v>
      </c>
      <c r="AZ151" s="1"/>
      <c r="BA151" s="1"/>
      <c r="BB151" s="1"/>
      <c r="BC151" s="1"/>
      <c r="BD151" s="3">
        <f t="shared" si="62"/>
        <v>-2923.139999999996</v>
      </c>
      <c r="BE151" s="3">
        <f t="shared" si="63"/>
        <v>-11606.970000000001</v>
      </c>
      <c r="BF151" s="94">
        <f t="shared" si="70"/>
        <v>-14530.109999999997</v>
      </c>
      <c r="BG151" s="81">
        <v>5048.81</v>
      </c>
      <c r="BH151" s="81"/>
      <c r="BI151" s="80"/>
      <c r="BJ151" s="80"/>
      <c r="BK151" s="6">
        <f t="shared" si="72"/>
        <v>5048.81</v>
      </c>
      <c r="BL151" s="94">
        <f>BF151+BK151</f>
        <v>-9481.299999999996</v>
      </c>
      <c r="BM151" s="96">
        <f t="shared" si="71"/>
        <v>-9481.299999999996</v>
      </c>
      <c r="BN151" s="104">
        <v>137675.83</v>
      </c>
    </row>
    <row r="152" spans="1:66" ht="15">
      <c r="A152" s="6">
        <v>148</v>
      </c>
      <c r="B152" s="47" t="s">
        <v>120</v>
      </c>
      <c r="C152" s="6">
        <v>502.3</v>
      </c>
      <c r="D152" s="6">
        <v>0</v>
      </c>
      <c r="E152" s="35">
        <f t="shared" si="54"/>
        <v>502.3</v>
      </c>
      <c r="F152" s="50">
        <v>3.1</v>
      </c>
      <c r="G152" s="76">
        <v>3.61</v>
      </c>
      <c r="H152" s="51">
        <f t="shared" si="55"/>
        <v>6.71</v>
      </c>
      <c r="I152" s="10">
        <f t="shared" si="56"/>
        <v>3370.433</v>
      </c>
      <c r="J152" s="9">
        <f t="shared" si="57"/>
        <v>20222.597999999998</v>
      </c>
      <c r="K152" s="32">
        <v>3.32</v>
      </c>
      <c r="L152" s="32">
        <v>3.86</v>
      </c>
      <c r="M152" s="51">
        <f t="shared" si="58"/>
        <v>7.18</v>
      </c>
      <c r="N152" s="10">
        <f t="shared" si="61"/>
        <v>3606.514</v>
      </c>
      <c r="O152" s="9">
        <f t="shared" si="59"/>
        <v>21639.084000000003</v>
      </c>
      <c r="P152" s="55">
        <f t="shared" si="60"/>
        <v>41861.682</v>
      </c>
      <c r="Q152" s="8"/>
      <c r="R152" s="55">
        <f t="shared" si="64"/>
        <v>41861.682</v>
      </c>
      <c r="S152" s="111">
        <v>60004.74</v>
      </c>
      <c r="T152" s="3">
        <v>3369.78</v>
      </c>
      <c r="U152" s="1">
        <v>1630.62</v>
      </c>
      <c r="V152" s="82">
        <f t="shared" si="65"/>
        <v>40437.36</v>
      </c>
      <c r="W152" s="82">
        <f t="shared" si="66"/>
        <v>19567.44</v>
      </c>
      <c r="X152" s="3"/>
      <c r="Y152" s="6">
        <v>837.45</v>
      </c>
      <c r="Z152" s="6">
        <v>989.53</v>
      </c>
      <c r="AA152" s="6">
        <v>840.45</v>
      </c>
      <c r="AB152" s="6">
        <v>989.53</v>
      </c>
      <c r="AC152" s="1">
        <v>0</v>
      </c>
      <c r="AD152" s="1">
        <v>989.53</v>
      </c>
      <c r="AE152" s="1">
        <v>3585.14</v>
      </c>
      <c r="AF152" s="3">
        <v>989.53</v>
      </c>
      <c r="AG152" s="1">
        <v>0</v>
      </c>
      <c r="AH152" s="1">
        <v>1157.7</v>
      </c>
      <c r="AI152" s="1">
        <v>251.21</v>
      </c>
      <c r="AJ152" s="1">
        <v>989.53</v>
      </c>
      <c r="AK152" s="1">
        <v>0</v>
      </c>
      <c r="AL152" s="1">
        <v>1059.85</v>
      </c>
      <c r="AM152" s="1">
        <v>1353.79</v>
      </c>
      <c r="AN152" s="1">
        <v>1059.85</v>
      </c>
      <c r="AO152" s="1">
        <v>0</v>
      </c>
      <c r="AP152" s="1">
        <v>1059.85</v>
      </c>
      <c r="AQ152" s="1">
        <v>0</v>
      </c>
      <c r="AR152" s="1">
        <v>1478.53</v>
      </c>
      <c r="AS152" s="1">
        <v>0</v>
      </c>
      <c r="AT152" s="1">
        <v>1059.85</v>
      </c>
      <c r="AU152" s="1">
        <v>1136.23</v>
      </c>
      <c r="AV152" s="1">
        <v>1059.85</v>
      </c>
      <c r="AW152" s="6">
        <f t="shared" si="67"/>
        <v>8004.27</v>
      </c>
      <c r="AX152" s="6">
        <f t="shared" si="68"/>
        <v>12883.130000000001</v>
      </c>
      <c r="AY152" s="4">
        <f t="shared" si="69"/>
        <v>20887.4</v>
      </c>
      <c r="AZ152" s="1"/>
      <c r="BA152" s="1"/>
      <c r="BB152" s="1"/>
      <c r="BC152" s="1"/>
      <c r="BD152" s="3">
        <f t="shared" si="62"/>
        <v>32433.09</v>
      </c>
      <c r="BE152" s="3">
        <f t="shared" si="63"/>
        <v>6684.309999999998</v>
      </c>
      <c r="BF152" s="13">
        <f t="shared" si="70"/>
        <v>39117.399999999994</v>
      </c>
      <c r="BG152" s="81">
        <v>5343.59</v>
      </c>
      <c r="BH152" s="81"/>
      <c r="BI152" s="80"/>
      <c r="BJ152" s="80"/>
      <c r="BK152" s="1">
        <f t="shared" si="72"/>
        <v>5343.59</v>
      </c>
      <c r="BL152" s="91"/>
      <c r="BM152" s="101">
        <f t="shared" si="71"/>
        <v>44460.98999999999</v>
      </c>
      <c r="BN152" s="104">
        <v>81797.57</v>
      </c>
    </row>
    <row r="153" spans="1:66" ht="15">
      <c r="A153" s="6">
        <v>149</v>
      </c>
      <c r="B153" s="31" t="s">
        <v>121</v>
      </c>
      <c r="C153" s="6">
        <v>3297.9</v>
      </c>
      <c r="D153" s="6">
        <v>350.1</v>
      </c>
      <c r="E153" s="35">
        <f t="shared" si="54"/>
        <v>3648</v>
      </c>
      <c r="F153" s="32">
        <v>3.1</v>
      </c>
      <c r="G153" s="32">
        <v>7.65</v>
      </c>
      <c r="H153" s="33">
        <f t="shared" si="55"/>
        <v>10.75</v>
      </c>
      <c r="I153" s="10">
        <f t="shared" si="56"/>
        <v>39216</v>
      </c>
      <c r="J153" s="9">
        <f t="shared" si="57"/>
        <v>235296</v>
      </c>
      <c r="K153" s="32">
        <v>3.32</v>
      </c>
      <c r="L153" s="32">
        <v>8.17</v>
      </c>
      <c r="M153" s="33">
        <f t="shared" si="58"/>
        <v>11.49</v>
      </c>
      <c r="N153" s="10">
        <f t="shared" si="61"/>
        <v>41915.520000000004</v>
      </c>
      <c r="O153" s="9">
        <f t="shared" si="59"/>
        <v>251493.12000000002</v>
      </c>
      <c r="P153" s="55">
        <f t="shared" si="60"/>
        <v>486789.12</v>
      </c>
      <c r="Q153" s="8"/>
      <c r="R153" s="55">
        <f t="shared" si="64"/>
        <v>486789.12</v>
      </c>
      <c r="S153" s="111">
        <v>486351.36</v>
      </c>
      <c r="T153" s="3">
        <v>24208.49</v>
      </c>
      <c r="U153" s="1">
        <v>16320.79</v>
      </c>
      <c r="V153" s="82">
        <f t="shared" si="65"/>
        <v>290501.88</v>
      </c>
      <c r="W153" s="82">
        <f t="shared" si="66"/>
        <v>195849.48</v>
      </c>
      <c r="X153" s="3"/>
      <c r="Y153" s="6">
        <v>9784</v>
      </c>
      <c r="Z153" s="6">
        <v>7541.86</v>
      </c>
      <c r="AA153" s="6">
        <v>12693.5</v>
      </c>
      <c r="AB153" s="6">
        <v>10290.84</v>
      </c>
      <c r="AC153" s="1">
        <v>41112.64</v>
      </c>
      <c r="AD153" s="1">
        <v>7541.86</v>
      </c>
      <c r="AE153" s="1">
        <v>23749.19</v>
      </c>
      <c r="AF153" s="3">
        <v>14474.71</v>
      </c>
      <c r="AG153" s="1">
        <v>10402.32</v>
      </c>
      <c r="AH153" s="1">
        <v>7541.86</v>
      </c>
      <c r="AI153" s="1">
        <v>10365.48</v>
      </c>
      <c r="AJ153" s="1">
        <v>7710.03</v>
      </c>
      <c r="AK153" s="1">
        <v>9958.5</v>
      </c>
      <c r="AL153" s="1">
        <v>14732.1</v>
      </c>
      <c r="AM153" s="1">
        <v>24561.47</v>
      </c>
      <c r="AN153" s="1">
        <v>17198.12</v>
      </c>
      <c r="AO153" s="1">
        <v>15591.96</v>
      </c>
      <c r="AP153" s="1">
        <v>10754.65</v>
      </c>
      <c r="AQ153" s="1">
        <v>12513.1</v>
      </c>
      <c r="AR153" s="1">
        <v>10188.78</v>
      </c>
      <c r="AS153" s="1">
        <v>17005.74</v>
      </c>
      <c r="AT153" s="1">
        <v>10131.95</v>
      </c>
      <c r="AU153" s="1">
        <v>13157.36</v>
      </c>
      <c r="AV153" s="1">
        <v>12517.38</v>
      </c>
      <c r="AW153" s="6">
        <f t="shared" si="67"/>
        <v>200895.25999999995</v>
      </c>
      <c r="AX153" s="6">
        <f t="shared" si="68"/>
        <v>130624.14</v>
      </c>
      <c r="AY153" s="4">
        <f t="shared" si="69"/>
        <v>331519.39999999997</v>
      </c>
      <c r="AZ153" s="1"/>
      <c r="BA153" s="1"/>
      <c r="BB153" s="1"/>
      <c r="BC153" s="1"/>
      <c r="BD153" s="3">
        <f t="shared" si="62"/>
        <v>89606.62000000005</v>
      </c>
      <c r="BE153" s="3">
        <f t="shared" si="63"/>
        <v>65225.34000000001</v>
      </c>
      <c r="BF153" s="13">
        <f t="shared" si="70"/>
        <v>154831.96000000008</v>
      </c>
      <c r="BG153" s="81">
        <v>112728.09</v>
      </c>
      <c r="BH153" s="81"/>
      <c r="BI153" s="80">
        <v>2408</v>
      </c>
      <c r="BJ153" s="80">
        <v>8139.76</v>
      </c>
      <c r="BK153" s="1">
        <f t="shared" si="72"/>
        <v>123275.84999999999</v>
      </c>
      <c r="BL153" s="91"/>
      <c r="BM153" s="101">
        <f t="shared" si="71"/>
        <v>278107.81000000006</v>
      </c>
      <c r="BN153" s="104">
        <v>134928.88</v>
      </c>
    </row>
    <row r="154" spans="1:66" ht="15">
      <c r="A154" s="6">
        <v>150</v>
      </c>
      <c r="B154" s="40" t="s">
        <v>122</v>
      </c>
      <c r="C154" s="6">
        <v>462.6</v>
      </c>
      <c r="D154" s="6">
        <v>0</v>
      </c>
      <c r="E154" s="35">
        <f t="shared" si="54"/>
        <v>462.6</v>
      </c>
      <c r="F154" s="41">
        <v>3.1</v>
      </c>
      <c r="G154" s="78">
        <v>2.64</v>
      </c>
      <c r="H154" s="42">
        <f t="shared" si="55"/>
        <v>5.74</v>
      </c>
      <c r="I154" s="10">
        <f t="shared" si="56"/>
        <v>2655.324</v>
      </c>
      <c r="J154" s="9">
        <f t="shared" si="57"/>
        <v>15931.944</v>
      </c>
      <c r="K154" s="32">
        <v>3.32</v>
      </c>
      <c r="L154" s="32">
        <v>2.82</v>
      </c>
      <c r="M154" s="42">
        <f t="shared" si="58"/>
        <v>6.14</v>
      </c>
      <c r="N154" s="10">
        <f t="shared" si="61"/>
        <v>2840.364</v>
      </c>
      <c r="O154" s="9">
        <f t="shared" si="59"/>
        <v>17042.184</v>
      </c>
      <c r="P154" s="55">
        <f t="shared" si="60"/>
        <v>32974.128</v>
      </c>
      <c r="Q154" s="8"/>
      <c r="R154" s="55">
        <f t="shared" si="64"/>
        <v>32974.128</v>
      </c>
      <c r="S154" s="111">
        <v>55595.28</v>
      </c>
      <c r="T154" s="3">
        <v>0</v>
      </c>
      <c r="U154" s="1">
        <v>4632.94</v>
      </c>
      <c r="V154" s="82">
        <f t="shared" si="65"/>
        <v>0</v>
      </c>
      <c r="W154" s="82">
        <f t="shared" si="66"/>
        <v>55595.28</v>
      </c>
      <c r="X154" s="3"/>
      <c r="Y154" s="6">
        <v>0</v>
      </c>
      <c r="Z154" s="6">
        <v>2236.22</v>
      </c>
      <c r="AA154" s="6"/>
      <c r="AB154" s="6">
        <v>2236.22</v>
      </c>
      <c r="AC154" s="1">
        <v>0</v>
      </c>
      <c r="AD154" s="1">
        <v>2236.22</v>
      </c>
      <c r="AE154" s="1"/>
      <c r="AF154" s="3">
        <v>2236.22</v>
      </c>
      <c r="AG154" s="1"/>
      <c r="AH154" s="1">
        <v>2236.22</v>
      </c>
      <c r="AI154" s="1">
        <v>0</v>
      </c>
      <c r="AJ154" s="1">
        <v>2445.56</v>
      </c>
      <c r="AK154" s="1">
        <v>0</v>
      </c>
      <c r="AL154" s="1">
        <v>14681.51</v>
      </c>
      <c r="AM154" s="1">
        <v>0</v>
      </c>
      <c r="AN154" s="1">
        <v>2379.63</v>
      </c>
      <c r="AO154" s="1">
        <v>0</v>
      </c>
      <c r="AP154" s="1">
        <v>4666.3</v>
      </c>
      <c r="AQ154" s="1">
        <v>0</v>
      </c>
      <c r="AR154" s="1">
        <v>4037.59</v>
      </c>
      <c r="AS154" s="1">
        <v>0</v>
      </c>
      <c r="AT154" s="1">
        <v>2891.77</v>
      </c>
      <c r="AU154" s="1">
        <v>0</v>
      </c>
      <c r="AV154" s="1">
        <v>3052.31</v>
      </c>
      <c r="AW154" s="6">
        <f t="shared" si="67"/>
        <v>0</v>
      </c>
      <c r="AX154" s="6">
        <f t="shared" si="68"/>
        <v>45335.77</v>
      </c>
      <c r="AY154" s="4">
        <f t="shared" si="69"/>
        <v>45335.77</v>
      </c>
      <c r="AZ154" s="1"/>
      <c r="BA154" s="1"/>
      <c r="BB154" s="1"/>
      <c r="BC154" s="1"/>
      <c r="BD154" s="3">
        <f t="shared" si="62"/>
        <v>0</v>
      </c>
      <c r="BE154" s="3">
        <f t="shared" si="63"/>
        <v>10259.510000000002</v>
      </c>
      <c r="BF154" s="13">
        <f t="shared" si="70"/>
        <v>10259.510000000002</v>
      </c>
      <c r="BG154" s="81">
        <v>3017.88</v>
      </c>
      <c r="BH154" s="81"/>
      <c r="BI154" s="80"/>
      <c r="BJ154" s="80"/>
      <c r="BK154" s="1">
        <f t="shared" si="72"/>
        <v>3017.88</v>
      </c>
      <c r="BL154" s="91"/>
      <c r="BM154" s="101">
        <f t="shared" si="71"/>
        <v>13277.390000000003</v>
      </c>
      <c r="BN154" s="104">
        <v>17655.51</v>
      </c>
    </row>
    <row r="155" spans="1:66" ht="15">
      <c r="A155" s="6">
        <v>151</v>
      </c>
      <c r="B155" s="40" t="s">
        <v>123</v>
      </c>
      <c r="C155" s="6">
        <v>465.5</v>
      </c>
      <c r="D155" s="6">
        <v>0</v>
      </c>
      <c r="E155" s="35">
        <f t="shared" si="54"/>
        <v>465.5</v>
      </c>
      <c r="F155" s="41">
        <v>3.1</v>
      </c>
      <c r="G155" s="41">
        <v>3.67</v>
      </c>
      <c r="H155" s="42">
        <f t="shared" si="55"/>
        <v>6.77</v>
      </c>
      <c r="I155" s="10">
        <f t="shared" si="56"/>
        <v>3151.435</v>
      </c>
      <c r="J155" s="9">
        <f t="shared" si="57"/>
        <v>18908.61</v>
      </c>
      <c r="K155" s="32">
        <v>3.32</v>
      </c>
      <c r="L155" s="32">
        <v>3.92</v>
      </c>
      <c r="M155" s="42">
        <f t="shared" si="58"/>
        <v>7.24</v>
      </c>
      <c r="N155" s="10">
        <f t="shared" si="61"/>
        <v>3370.2200000000003</v>
      </c>
      <c r="O155" s="9">
        <f t="shared" si="59"/>
        <v>20221.32</v>
      </c>
      <c r="P155" s="55">
        <f t="shared" si="60"/>
        <v>39129.93</v>
      </c>
      <c r="Q155" s="8">
        <v>5385.18</v>
      </c>
      <c r="R155" s="55">
        <f t="shared" si="64"/>
        <v>33744.75</v>
      </c>
      <c r="S155" s="111">
        <v>33716.88</v>
      </c>
      <c r="T155" s="3">
        <v>0</v>
      </c>
      <c r="U155" s="1">
        <v>2809.74</v>
      </c>
      <c r="V155" s="82">
        <f t="shared" si="65"/>
        <v>0</v>
      </c>
      <c r="W155" s="82">
        <f t="shared" si="66"/>
        <v>33716.88</v>
      </c>
      <c r="X155" s="3"/>
      <c r="Y155" s="6">
        <v>0</v>
      </c>
      <c r="Z155" s="6">
        <v>1094.69</v>
      </c>
      <c r="AA155" s="6"/>
      <c r="AB155" s="6">
        <v>1094.69</v>
      </c>
      <c r="AC155" s="1">
        <v>0</v>
      </c>
      <c r="AD155" s="1">
        <v>1094.69</v>
      </c>
      <c r="AE155" s="1"/>
      <c r="AF155" s="3">
        <v>3119.91</v>
      </c>
      <c r="AG155" s="1"/>
      <c r="AH155" s="1">
        <v>1094.69</v>
      </c>
      <c r="AI155" s="1">
        <v>0</v>
      </c>
      <c r="AJ155" s="1">
        <v>1304.03</v>
      </c>
      <c r="AK155" s="1">
        <v>0</v>
      </c>
      <c r="AL155" s="1">
        <v>12514.22</v>
      </c>
      <c r="AM155" s="1">
        <v>0</v>
      </c>
      <c r="AN155" s="1">
        <v>1159.86</v>
      </c>
      <c r="AO155" s="1">
        <v>0</v>
      </c>
      <c r="AP155" s="1">
        <v>3446.53</v>
      </c>
      <c r="AQ155" s="1">
        <v>0</v>
      </c>
      <c r="AR155" s="1">
        <v>2817.82</v>
      </c>
      <c r="AS155" s="1">
        <v>0</v>
      </c>
      <c r="AT155" s="1">
        <v>26344.24</v>
      </c>
      <c r="AU155" s="1">
        <v>0</v>
      </c>
      <c r="AV155" s="1">
        <v>6544.47</v>
      </c>
      <c r="AW155" s="6">
        <f t="shared" si="67"/>
        <v>0</v>
      </c>
      <c r="AX155" s="6">
        <f t="shared" si="68"/>
        <v>61629.84</v>
      </c>
      <c r="AY155" s="4">
        <f t="shared" si="69"/>
        <v>61629.84</v>
      </c>
      <c r="AZ155" s="1"/>
      <c r="BA155" s="1"/>
      <c r="BB155" s="1"/>
      <c r="BC155" s="1"/>
      <c r="BD155" s="3">
        <f t="shared" si="62"/>
        <v>0</v>
      </c>
      <c r="BE155" s="3">
        <f t="shared" si="63"/>
        <v>-27912.96</v>
      </c>
      <c r="BF155" s="94">
        <f t="shared" si="70"/>
        <v>-27912.96</v>
      </c>
      <c r="BG155" s="81">
        <v>0</v>
      </c>
      <c r="BH155" s="81"/>
      <c r="BI155" s="80"/>
      <c r="BJ155" s="80"/>
      <c r="BK155" s="6">
        <f t="shared" si="72"/>
        <v>0</v>
      </c>
      <c r="BL155" s="94">
        <f>BF155+BK155</f>
        <v>-27912.96</v>
      </c>
      <c r="BM155" s="96">
        <f t="shared" si="71"/>
        <v>-27912.96</v>
      </c>
      <c r="BN155" s="104">
        <v>37381.47</v>
      </c>
    </row>
    <row r="156" spans="1:66" ht="15">
      <c r="A156" s="6">
        <v>152</v>
      </c>
      <c r="B156" s="47" t="s">
        <v>312</v>
      </c>
      <c r="C156" s="6">
        <v>405</v>
      </c>
      <c r="D156" s="6">
        <v>0</v>
      </c>
      <c r="E156" s="35">
        <f t="shared" si="54"/>
        <v>405</v>
      </c>
      <c r="F156" s="50">
        <v>3.1</v>
      </c>
      <c r="G156" s="50">
        <v>7.41</v>
      </c>
      <c r="H156" s="51">
        <f t="shared" si="55"/>
        <v>10.51</v>
      </c>
      <c r="I156" s="10">
        <f t="shared" si="56"/>
        <v>4256.55</v>
      </c>
      <c r="J156" s="9">
        <f t="shared" si="57"/>
        <v>25539.300000000003</v>
      </c>
      <c r="K156" s="32">
        <v>3.32</v>
      </c>
      <c r="L156" s="32">
        <v>7.92</v>
      </c>
      <c r="M156" s="51">
        <f t="shared" si="58"/>
        <v>11.24</v>
      </c>
      <c r="N156" s="10">
        <f t="shared" si="61"/>
        <v>4552.2</v>
      </c>
      <c r="O156" s="9">
        <f t="shared" si="59"/>
        <v>27313.199999999997</v>
      </c>
      <c r="P156" s="55">
        <f t="shared" si="60"/>
        <v>52852.5</v>
      </c>
      <c r="Q156" s="8"/>
      <c r="R156" s="55">
        <f t="shared" si="64"/>
        <v>52852.5</v>
      </c>
      <c r="S156" s="111">
        <v>52803.9</v>
      </c>
      <c r="T156" s="3">
        <v>2661.09</v>
      </c>
      <c r="U156" s="1">
        <v>1739.23</v>
      </c>
      <c r="V156" s="82">
        <f t="shared" si="65"/>
        <v>31933.08</v>
      </c>
      <c r="W156" s="82">
        <f t="shared" si="66"/>
        <v>20870.760000000002</v>
      </c>
      <c r="X156" s="3"/>
      <c r="Y156" s="6">
        <v>2250</v>
      </c>
      <c r="Z156" s="6">
        <v>797.85</v>
      </c>
      <c r="AA156" s="6">
        <v>4000</v>
      </c>
      <c r="AB156" s="6">
        <v>797.85</v>
      </c>
      <c r="AC156" s="1">
        <v>2046.27</v>
      </c>
      <c r="AD156" s="1">
        <v>797.85</v>
      </c>
      <c r="AE156" s="1">
        <v>1371.15</v>
      </c>
      <c r="AF156" s="3">
        <v>797.85</v>
      </c>
      <c r="AG156" s="1">
        <v>1495.32</v>
      </c>
      <c r="AH156" s="1">
        <v>797.85</v>
      </c>
      <c r="AI156" s="1">
        <v>6934.44</v>
      </c>
      <c r="AJ156" s="1">
        <v>797.85</v>
      </c>
      <c r="AK156" s="1">
        <v>16.56</v>
      </c>
      <c r="AL156" s="1">
        <v>854.55</v>
      </c>
      <c r="AM156" s="1">
        <v>0</v>
      </c>
      <c r="AN156" s="1">
        <v>854.55</v>
      </c>
      <c r="AO156" s="1">
        <v>313.02</v>
      </c>
      <c r="AP156" s="1">
        <v>854.55</v>
      </c>
      <c r="AQ156" s="1">
        <v>734.89</v>
      </c>
      <c r="AR156" s="1">
        <v>1273.23</v>
      </c>
      <c r="AS156" s="1">
        <v>694.52</v>
      </c>
      <c r="AT156" s="1">
        <v>854.55</v>
      </c>
      <c r="AU156" s="1">
        <v>0</v>
      </c>
      <c r="AV156" s="1">
        <v>854.55</v>
      </c>
      <c r="AW156" s="6">
        <f t="shared" si="67"/>
        <v>19856.170000000002</v>
      </c>
      <c r="AX156" s="6">
        <f t="shared" si="68"/>
        <v>10333.08</v>
      </c>
      <c r="AY156" s="4">
        <f t="shared" si="69"/>
        <v>30189.25</v>
      </c>
      <c r="AZ156" s="1"/>
      <c r="BA156" s="1"/>
      <c r="BB156" s="1"/>
      <c r="BC156" s="1"/>
      <c r="BD156" s="3">
        <f t="shared" si="62"/>
        <v>12076.91</v>
      </c>
      <c r="BE156" s="3">
        <f t="shared" si="63"/>
        <v>10537.680000000002</v>
      </c>
      <c r="BF156" s="13">
        <f t="shared" si="70"/>
        <v>22614.590000000004</v>
      </c>
      <c r="BG156" s="81">
        <v>372.94</v>
      </c>
      <c r="BH156" s="81"/>
      <c r="BI156" s="80"/>
      <c r="BJ156" s="80"/>
      <c r="BK156" s="1">
        <f t="shared" si="72"/>
        <v>372.94</v>
      </c>
      <c r="BL156" s="91"/>
      <c r="BM156" s="101">
        <f t="shared" si="71"/>
        <v>22987.530000000002</v>
      </c>
      <c r="BN156" s="104">
        <v>207372.67</v>
      </c>
    </row>
    <row r="157" spans="1:66" ht="15">
      <c r="A157" s="6">
        <v>153</v>
      </c>
      <c r="B157" s="31" t="s">
        <v>124</v>
      </c>
      <c r="C157" s="6">
        <v>709.8</v>
      </c>
      <c r="D157" s="6">
        <v>0</v>
      </c>
      <c r="E157" s="35">
        <f t="shared" si="54"/>
        <v>709.8</v>
      </c>
      <c r="F157" s="32">
        <v>3.1</v>
      </c>
      <c r="G157" s="32">
        <v>6.53</v>
      </c>
      <c r="H157" s="33">
        <f t="shared" si="55"/>
        <v>9.63</v>
      </c>
      <c r="I157" s="10">
        <f t="shared" si="56"/>
        <v>6835.374</v>
      </c>
      <c r="J157" s="9">
        <f t="shared" si="57"/>
        <v>41012.244</v>
      </c>
      <c r="K157" s="32">
        <v>3.32</v>
      </c>
      <c r="L157" s="32">
        <v>6.98</v>
      </c>
      <c r="M157" s="33">
        <f t="shared" si="58"/>
        <v>10.3</v>
      </c>
      <c r="N157" s="10">
        <f t="shared" si="61"/>
        <v>7310.94</v>
      </c>
      <c r="O157" s="9">
        <f t="shared" si="59"/>
        <v>43865.64</v>
      </c>
      <c r="P157" s="55">
        <f t="shared" si="60"/>
        <v>84877.88399999999</v>
      </c>
      <c r="Q157" s="8">
        <v>64837.68</v>
      </c>
      <c r="R157" s="55">
        <f t="shared" si="64"/>
        <v>20040.20399999999</v>
      </c>
      <c r="S157" s="112">
        <v>39180.96</v>
      </c>
      <c r="T157" s="3">
        <v>2187.6</v>
      </c>
      <c r="U157" s="1">
        <v>1077.48</v>
      </c>
      <c r="V157" s="82">
        <f t="shared" si="65"/>
        <v>26251.199999999997</v>
      </c>
      <c r="W157" s="82">
        <f t="shared" si="66"/>
        <v>12929.76</v>
      </c>
      <c r="X157" s="3">
        <f>R157-S157</f>
        <v>-19140.75600000001</v>
      </c>
      <c r="Y157" s="6">
        <v>2250</v>
      </c>
      <c r="Z157" s="6">
        <v>1575.96</v>
      </c>
      <c r="AA157" s="6">
        <v>350</v>
      </c>
      <c r="AB157" s="6">
        <v>1575.96</v>
      </c>
      <c r="AC157" s="1">
        <v>2548.46</v>
      </c>
      <c r="AD157" s="1">
        <v>1575.96</v>
      </c>
      <c r="AE157" s="1">
        <v>873.55</v>
      </c>
      <c r="AF157" s="3">
        <v>1575.96</v>
      </c>
      <c r="AG157" s="1">
        <v>0</v>
      </c>
      <c r="AH157" s="1">
        <v>1575.96</v>
      </c>
      <c r="AI157" s="1">
        <v>6772.29</v>
      </c>
      <c r="AJ157" s="1">
        <v>1575.96</v>
      </c>
      <c r="AK157" s="1">
        <v>33.12</v>
      </c>
      <c r="AL157" s="1">
        <v>1675.33</v>
      </c>
      <c r="AM157" s="1">
        <v>0</v>
      </c>
      <c r="AN157" s="1">
        <v>1675.33</v>
      </c>
      <c r="AO157" s="1">
        <v>0</v>
      </c>
      <c r="AP157" s="1">
        <v>1759.68</v>
      </c>
      <c r="AQ157" s="1">
        <v>0</v>
      </c>
      <c r="AR157" s="1">
        <v>1675.33</v>
      </c>
      <c r="AS157" s="1">
        <v>1606.84</v>
      </c>
      <c r="AT157" s="1">
        <v>1675.33</v>
      </c>
      <c r="AU157" s="1">
        <v>4038.36</v>
      </c>
      <c r="AV157" s="1">
        <v>4217.54</v>
      </c>
      <c r="AW157" s="6">
        <f t="shared" si="67"/>
        <v>18472.62</v>
      </c>
      <c r="AX157" s="6">
        <f t="shared" si="68"/>
        <v>22134.300000000003</v>
      </c>
      <c r="AY157" s="4">
        <f t="shared" si="69"/>
        <v>40606.92</v>
      </c>
      <c r="AZ157" s="1"/>
      <c r="BA157" s="1"/>
      <c r="BB157" s="1"/>
      <c r="BC157" s="1"/>
      <c r="BD157" s="3">
        <f t="shared" si="62"/>
        <v>7778.579999999998</v>
      </c>
      <c r="BE157" s="3">
        <f t="shared" si="63"/>
        <v>-9204.540000000003</v>
      </c>
      <c r="BF157" s="94">
        <f t="shared" si="70"/>
        <v>-1425.9600000000046</v>
      </c>
      <c r="BG157" s="81">
        <v>0</v>
      </c>
      <c r="BH157" s="61"/>
      <c r="BI157" s="59"/>
      <c r="BJ157" s="59"/>
      <c r="BK157" s="6">
        <f t="shared" si="72"/>
        <v>0</v>
      </c>
      <c r="BL157" s="94">
        <f>BF157+BK157</f>
        <v>-1425.9600000000046</v>
      </c>
      <c r="BM157" s="96">
        <f t="shared" si="71"/>
        <v>-1425.9600000000046</v>
      </c>
      <c r="BN157" s="104">
        <v>265501</v>
      </c>
    </row>
    <row r="158" spans="1:66" ht="15">
      <c r="A158" s="6">
        <v>154</v>
      </c>
      <c r="B158" s="31" t="s">
        <v>125</v>
      </c>
      <c r="C158" s="6">
        <v>5558</v>
      </c>
      <c r="D158" s="6">
        <v>0</v>
      </c>
      <c r="E158" s="35">
        <f t="shared" si="54"/>
        <v>5558</v>
      </c>
      <c r="F158" s="32">
        <v>3.1</v>
      </c>
      <c r="G158" s="32">
        <v>8.4</v>
      </c>
      <c r="H158" s="33">
        <f t="shared" si="55"/>
        <v>11.5</v>
      </c>
      <c r="I158" s="10">
        <f t="shared" si="56"/>
        <v>63917</v>
      </c>
      <c r="J158" s="9">
        <f t="shared" si="57"/>
        <v>383502</v>
      </c>
      <c r="K158" s="32">
        <v>3.32</v>
      </c>
      <c r="L158" s="32">
        <v>8.97</v>
      </c>
      <c r="M158" s="33">
        <f t="shared" si="58"/>
        <v>12.290000000000001</v>
      </c>
      <c r="N158" s="10">
        <f t="shared" si="61"/>
        <v>68307.82</v>
      </c>
      <c r="O158" s="9">
        <f t="shared" si="59"/>
        <v>409846.92000000004</v>
      </c>
      <c r="P158" s="55">
        <f t="shared" si="60"/>
        <v>793348.92</v>
      </c>
      <c r="Q158" s="8">
        <v>372090.14</v>
      </c>
      <c r="R158" s="55">
        <f t="shared" si="64"/>
        <v>421258.78</v>
      </c>
      <c r="S158" s="111">
        <v>420591.82</v>
      </c>
      <c r="T158" s="3">
        <v>19978.11</v>
      </c>
      <c r="U158" s="1">
        <v>15071.21</v>
      </c>
      <c r="V158" s="82">
        <f t="shared" si="65"/>
        <v>239737.32</v>
      </c>
      <c r="W158" s="82">
        <f t="shared" si="66"/>
        <v>180854.52</v>
      </c>
      <c r="X158" s="3"/>
      <c r="Y158" s="6">
        <v>14603.04</v>
      </c>
      <c r="Z158" s="6">
        <v>16697.55</v>
      </c>
      <c r="AA158" s="6">
        <v>16954.14</v>
      </c>
      <c r="AB158" s="6">
        <v>11304.56</v>
      </c>
      <c r="AC158" s="1">
        <v>17321.65</v>
      </c>
      <c r="AD158" s="1">
        <v>64148.32</v>
      </c>
      <c r="AE158" s="1">
        <v>34793.35</v>
      </c>
      <c r="AF158" s="3">
        <v>17237.41</v>
      </c>
      <c r="AG158" s="1">
        <v>15703.64</v>
      </c>
      <c r="AH158" s="1">
        <v>13803.82</v>
      </c>
      <c r="AI158" s="1">
        <v>17065.18</v>
      </c>
      <c r="AJ158" s="1">
        <v>22399.2</v>
      </c>
      <c r="AK158" s="1">
        <v>16370.28</v>
      </c>
      <c r="AL158" s="1">
        <v>17642.26</v>
      </c>
      <c r="AM158" s="1">
        <v>229679.57</v>
      </c>
      <c r="AN158" s="1">
        <v>21447.68</v>
      </c>
      <c r="AO158" s="1">
        <v>18404.14</v>
      </c>
      <c r="AP158" s="1">
        <v>28783.71</v>
      </c>
      <c r="AQ158" s="1">
        <v>23077.39</v>
      </c>
      <c r="AR158" s="1">
        <v>12082.68</v>
      </c>
      <c r="AS158" s="1">
        <v>24185.51</v>
      </c>
      <c r="AT158" s="1">
        <v>31303.28</v>
      </c>
      <c r="AU158" s="1">
        <v>20929.61</v>
      </c>
      <c r="AV158" s="1">
        <v>19061.78</v>
      </c>
      <c r="AW158" s="6">
        <f t="shared" si="67"/>
        <v>449087.5</v>
      </c>
      <c r="AX158" s="6">
        <f t="shared" si="68"/>
        <v>275912.25</v>
      </c>
      <c r="AY158" s="4">
        <f t="shared" si="69"/>
        <v>724999.75</v>
      </c>
      <c r="AZ158" s="1"/>
      <c r="BA158" s="1"/>
      <c r="BB158" s="1"/>
      <c r="BC158" s="1">
        <v>1605</v>
      </c>
      <c r="BD158" s="3">
        <f t="shared" si="62"/>
        <v>-209350.18</v>
      </c>
      <c r="BE158" s="3">
        <f t="shared" si="63"/>
        <v>-96662.73000000001</v>
      </c>
      <c r="BF158" s="94">
        <f t="shared" si="70"/>
        <v>-306012.91000000003</v>
      </c>
      <c r="BG158" s="81">
        <v>3335.02</v>
      </c>
      <c r="BH158" s="81"/>
      <c r="BI158" s="80">
        <v>1376</v>
      </c>
      <c r="BJ158" s="80"/>
      <c r="BK158" s="6">
        <f t="shared" si="72"/>
        <v>4711.02</v>
      </c>
      <c r="BL158" s="94">
        <f>BF158+BK158</f>
        <v>-301301.89</v>
      </c>
      <c r="BM158" s="96">
        <f t="shared" si="71"/>
        <v>-301301.89</v>
      </c>
      <c r="BN158" s="104">
        <v>242064.81</v>
      </c>
    </row>
    <row r="159" spans="1:66" ht="15">
      <c r="A159" s="6">
        <v>155</v>
      </c>
      <c r="B159" s="31" t="s">
        <v>126</v>
      </c>
      <c r="C159" s="6">
        <v>2726.5</v>
      </c>
      <c r="D159" s="6">
        <v>811.7</v>
      </c>
      <c r="E159" s="35">
        <f t="shared" si="54"/>
        <v>3538.2</v>
      </c>
      <c r="F159" s="32">
        <v>3.1</v>
      </c>
      <c r="G159" s="32">
        <v>7.86</v>
      </c>
      <c r="H159" s="33">
        <f t="shared" si="55"/>
        <v>10.96</v>
      </c>
      <c r="I159" s="10">
        <f t="shared" si="56"/>
        <v>38778.672</v>
      </c>
      <c r="J159" s="9">
        <f t="shared" si="57"/>
        <v>232672.032</v>
      </c>
      <c r="K159" s="32">
        <v>3.32</v>
      </c>
      <c r="L159" s="32">
        <v>8.39</v>
      </c>
      <c r="M159" s="33">
        <f t="shared" si="58"/>
        <v>11.71</v>
      </c>
      <c r="N159" s="10">
        <f t="shared" si="61"/>
        <v>41432.322</v>
      </c>
      <c r="O159" s="9">
        <f t="shared" si="59"/>
        <v>248593.932</v>
      </c>
      <c r="P159" s="55">
        <f t="shared" si="60"/>
        <v>481265.96400000004</v>
      </c>
      <c r="Q159" s="8">
        <v>47272.7</v>
      </c>
      <c r="R159" s="55">
        <f t="shared" si="64"/>
        <v>433993.264</v>
      </c>
      <c r="S159" s="111">
        <v>433780.97</v>
      </c>
      <c r="T159" s="3">
        <v>21697.59</v>
      </c>
      <c r="U159" s="1">
        <v>14450.82</v>
      </c>
      <c r="V159" s="82">
        <f t="shared" si="65"/>
        <v>260371.08000000002</v>
      </c>
      <c r="W159" s="82">
        <f t="shared" si="66"/>
        <v>173409.84</v>
      </c>
      <c r="X159" s="3"/>
      <c r="Y159" s="6">
        <v>8774.74</v>
      </c>
      <c r="Z159" s="6">
        <v>7147.9</v>
      </c>
      <c r="AA159" s="6">
        <v>45006.3</v>
      </c>
      <c r="AB159" s="6">
        <v>8757.37</v>
      </c>
      <c r="AC159" s="1">
        <v>14867.37</v>
      </c>
      <c r="AD159" s="1">
        <v>13225.46</v>
      </c>
      <c r="AE159" s="1">
        <v>10873.73</v>
      </c>
      <c r="AF159" s="3">
        <v>15360.04</v>
      </c>
      <c r="AG159" s="1">
        <v>10907.54</v>
      </c>
      <c r="AH159" s="1">
        <v>7988.74</v>
      </c>
      <c r="AI159" s="1">
        <v>16503.29</v>
      </c>
      <c r="AJ159" s="1">
        <v>7147.9</v>
      </c>
      <c r="AK159" s="1">
        <v>35220.14</v>
      </c>
      <c r="AL159" s="1">
        <v>7643.25</v>
      </c>
      <c r="AM159" s="1">
        <v>72366.04</v>
      </c>
      <c r="AN159" s="1">
        <v>9087.18</v>
      </c>
      <c r="AO159" s="1">
        <v>9376.23</v>
      </c>
      <c r="AP159" s="1">
        <v>13290.41</v>
      </c>
      <c r="AQ159" s="1">
        <v>10688.73</v>
      </c>
      <c r="AR159" s="1">
        <v>9617.14</v>
      </c>
      <c r="AS159" s="1">
        <v>9376.23</v>
      </c>
      <c r="AT159" s="1">
        <v>17683.8</v>
      </c>
      <c r="AU159" s="1">
        <v>58052.14</v>
      </c>
      <c r="AV159" s="1">
        <v>17960.2</v>
      </c>
      <c r="AW159" s="6">
        <f t="shared" si="67"/>
        <v>302012.48</v>
      </c>
      <c r="AX159" s="6">
        <f t="shared" si="68"/>
        <v>134909.39</v>
      </c>
      <c r="AY159" s="4">
        <f t="shared" si="69"/>
        <v>436921.87</v>
      </c>
      <c r="AZ159" s="1"/>
      <c r="BA159" s="1"/>
      <c r="BB159" s="1"/>
      <c r="BC159" s="1"/>
      <c r="BD159" s="3">
        <f t="shared" si="62"/>
        <v>-41641.399999999965</v>
      </c>
      <c r="BE159" s="3">
        <f t="shared" si="63"/>
        <v>38500.44999999998</v>
      </c>
      <c r="BF159" s="94">
        <f t="shared" si="70"/>
        <v>-3140.9499999999825</v>
      </c>
      <c r="BG159" s="81">
        <v>0</v>
      </c>
      <c r="BH159" s="81"/>
      <c r="BI159" s="80"/>
      <c r="BJ159" s="80"/>
      <c r="BK159" s="6">
        <f t="shared" si="72"/>
        <v>0</v>
      </c>
      <c r="BL159" s="94">
        <f>BF159+BK159</f>
        <v>-3140.9499999999825</v>
      </c>
      <c r="BM159" s="96">
        <f t="shared" si="71"/>
        <v>-3140.9499999999825</v>
      </c>
      <c r="BN159" s="104">
        <v>73687.26</v>
      </c>
    </row>
    <row r="160" spans="1:66" ht="15">
      <c r="A160" s="6">
        <v>156</v>
      </c>
      <c r="B160" s="47" t="s">
        <v>313</v>
      </c>
      <c r="C160" s="6">
        <v>146.7</v>
      </c>
      <c r="D160" s="6">
        <v>0</v>
      </c>
      <c r="E160" s="35">
        <f t="shared" si="54"/>
        <v>146.7</v>
      </c>
      <c r="F160" s="50">
        <v>3.1</v>
      </c>
      <c r="G160" s="50">
        <v>3.55</v>
      </c>
      <c r="H160" s="51">
        <f t="shared" si="55"/>
        <v>6.65</v>
      </c>
      <c r="I160" s="10">
        <f t="shared" si="56"/>
        <v>975.555</v>
      </c>
      <c r="J160" s="9">
        <f t="shared" si="57"/>
        <v>5853.33</v>
      </c>
      <c r="K160" s="32">
        <v>3.32</v>
      </c>
      <c r="L160" s="32">
        <v>3.79</v>
      </c>
      <c r="M160" s="51">
        <f t="shared" si="58"/>
        <v>7.109999999999999</v>
      </c>
      <c r="N160" s="10">
        <f t="shared" si="61"/>
        <v>1043.0369999999998</v>
      </c>
      <c r="O160" s="9">
        <f t="shared" si="59"/>
        <v>6258.221999999999</v>
      </c>
      <c r="P160" s="55">
        <f t="shared" si="60"/>
        <v>12111.552</v>
      </c>
      <c r="Q160" s="8">
        <v>1.88</v>
      </c>
      <c r="R160" s="55">
        <f t="shared" si="64"/>
        <v>12109.672</v>
      </c>
      <c r="S160" s="111">
        <v>12100.9</v>
      </c>
      <c r="T160" s="3">
        <v>532.32</v>
      </c>
      <c r="U160" s="1">
        <v>476.09</v>
      </c>
      <c r="V160" s="82">
        <f t="shared" si="65"/>
        <v>6387.84</v>
      </c>
      <c r="W160" s="82">
        <f t="shared" si="66"/>
        <v>5713.08</v>
      </c>
      <c r="X160" s="3"/>
      <c r="Y160" s="6">
        <v>0</v>
      </c>
      <c r="Z160" s="6">
        <v>289</v>
      </c>
      <c r="AA160" s="6">
        <v>0</v>
      </c>
      <c r="AB160" s="6">
        <v>289</v>
      </c>
      <c r="AC160" s="1">
        <v>0</v>
      </c>
      <c r="AD160" s="1">
        <v>289</v>
      </c>
      <c r="AE160" s="1">
        <v>0</v>
      </c>
      <c r="AF160" s="3">
        <v>289</v>
      </c>
      <c r="AG160" s="1">
        <v>0</v>
      </c>
      <c r="AH160" s="1">
        <v>289</v>
      </c>
      <c r="AI160" s="1">
        <v>125.6</v>
      </c>
      <c r="AJ160" s="1">
        <v>289</v>
      </c>
      <c r="AK160" s="1">
        <v>0</v>
      </c>
      <c r="AL160" s="1">
        <v>309.54</v>
      </c>
      <c r="AM160" s="1">
        <v>0</v>
      </c>
      <c r="AN160" s="1">
        <v>309.54</v>
      </c>
      <c r="AO160" s="1">
        <v>0</v>
      </c>
      <c r="AP160" s="1">
        <v>309.54</v>
      </c>
      <c r="AQ160" s="1">
        <v>0</v>
      </c>
      <c r="AR160" s="1">
        <v>728.22</v>
      </c>
      <c r="AS160" s="1">
        <v>0</v>
      </c>
      <c r="AT160" s="1">
        <v>309.54</v>
      </c>
      <c r="AU160" s="1">
        <v>0</v>
      </c>
      <c r="AV160" s="1">
        <v>309.54</v>
      </c>
      <c r="AW160" s="6">
        <f t="shared" si="67"/>
        <v>125.6</v>
      </c>
      <c r="AX160" s="6">
        <f t="shared" si="68"/>
        <v>4009.92</v>
      </c>
      <c r="AY160" s="4">
        <f t="shared" si="69"/>
        <v>4135.52</v>
      </c>
      <c r="AZ160" s="1"/>
      <c r="BA160" s="1"/>
      <c r="BB160" s="1"/>
      <c r="BC160" s="1"/>
      <c r="BD160" s="3">
        <f t="shared" si="62"/>
        <v>6262.24</v>
      </c>
      <c r="BE160" s="3">
        <f t="shared" si="63"/>
        <v>1703.1599999999999</v>
      </c>
      <c r="BF160" s="13">
        <f t="shared" si="70"/>
        <v>7965.4</v>
      </c>
      <c r="BG160" s="81">
        <v>0</v>
      </c>
      <c r="BH160" s="81"/>
      <c r="BI160" s="80"/>
      <c r="BJ160" s="80"/>
      <c r="BK160" s="1">
        <f t="shared" si="72"/>
        <v>0</v>
      </c>
      <c r="BL160" s="91"/>
      <c r="BM160" s="101">
        <f t="shared" si="71"/>
        <v>7965.4</v>
      </c>
      <c r="BN160" s="104">
        <v>51277.93</v>
      </c>
    </row>
    <row r="161" spans="1:66" ht="15">
      <c r="A161" s="6">
        <v>157</v>
      </c>
      <c r="B161" s="19" t="s">
        <v>314</v>
      </c>
      <c r="C161" s="6">
        <v>329.1</v>
      </c>
      <c r="D161" s="6">
        <v>0</v>
      </c>
      <c r="E161" s="35">
        <f t="shared" si="54"/>
        <v>329.1</v>
      </c>
      <c r="F161" s="48">
        <v>3.1</v>
      </c>
      <c r="G161" s="48">
        <v>6.59</v>
      </c>
      <c r="H161" s="49">
        <f t="shared" si="55"/>
        <v>9.69</v>
      </c>
      <c r="I161" s="10">
        <f t="shared" si="56"/>
        <v>3188.9790000000003</v>
      </c>
      <c r="J161" s="9">
        <f t="shared" si="57"/>
        <v>19133.874000000003</v>
      </c>
      <c r="K161" s="32">
        <v>3.32</v>
      </c>
      <c r="L161" s="32">
        <v>7.04</v>
      </c>
      <c r="M161" s="49">
        <f t="shared" si="58"/>
        <v>10.36</v>
      </c>
      <c r="N161" s="10">
        <f t="shared" si="61"/>
        <v>3409.476</v>
      </c>
      <c r="O161" s="9">
        <f t="shared" si="59"/>
        <v>20456.856</v>
      </c>
      <c r="P161" s="55">
        <f t="shared" si="60"/>
        <v>39590.73</v>
      </c>
      <c r="Q161" s="8">
        <v>33.88</v>
      </c>
      <c r="R161" s="55">
        <f t="shared" si="64"/>
        <v>39556.850000000006</v>
      </c>
      <c r="S161" s="111">
        <v>39517.34</v>
      </c>
      <c r="T161" s="3">
        <v>0</v>
      </c>
      <c r="U161" s="1">
        <v>3293.11</v>
      </c>
      <c r="V161" s="82">
        <f t="shared" si="65"/>
        <v>0</v>
      </c>
      <c r="W161" s="82">
        <f t="shared" si="66"/>
        <v>39517.32</v>
      </c>
      <c r="X161" s="3"/>
      <c r="Y161" s="6">
        <v>0</v>
      </c>
      <c r="Z161" s="6">
        <v>648.33</v>
      </c>
      <c r="AA161" s="6"/>
      <c r="AB161" s="6">
        <v>648.33</v>
      </c>
      <c r="AC161" s="1">
        <v>0</v>
      </c>
      <c r="AD161" s="1">
        <v>648.33</v>
      </c>
      <c r="AE161" s="1"/>
      <c r="AF161" s="3">
        <v>648.33</v>
      </c>
      <c r="AG161" s="1"/>
      <c r="AH161" s="1">
        <v>648.33</v>
      </c>
      <c r="AI161" s="1">
        <v>0</v>
      </c>
      <c r="AJ161" s="1">
        <v>857.67</v>
      </c>
      <c r="AK161" s="1">
        <v>0</v>
      </c>
      <c r="AL161" s="1">
        <v>1827.71</v>
      </c>
      <c r="AM161" s="1">
        <v>0</v>
      </c>
      <c r="AN161" s="1">
        <v>694.4</v>
      </c>
      <c r="AO161" s="1">
        <v>0</v>
      </c>
      <c r="AP161" s="1">
        <v>694.4</v>
      </c>
      <c r="AQ161" s="1">
        <v>0</v>
      </c>
      <c r="AR161" s="1">
        <v>1113.08</v>
      </c>
      <c r="AS161" s="1">
        <v>0</v>
      </c>
      <c r="AT161" s="1">
        <v>694.4</v>
      </c>
      <c r="AU161" s="1">
        <v>0</v>
      </c>
      <c r="AV161" s="1">
        <v>694.4</v>
      </c>
      <c r="AW161" s="6">
        <f t="shared" si="67"/>
        <v>0</v>
      </c>
      <c r="AX161" s="6">
        <f t="shared" si="68"/>
        <v>9817.71</v>
      </c>
      <c r="AY161" s="4">
        <f t="shared" si="69"/>
        <v>9817.71</v>
      </c>
      <c r="AZ161" s="1"/>
      <c r="BA161" s="1"/>
      <c r="BB161" s="1"/>
      <c r="BC161" s="1"/>
      <c r="BD161" s="3">
        <f t="shared" si="62"/>
        <v>0</v>
      </c>
      <c r="BE161" s="3">
        <f t="shared" si="63"/>
        <v>29699.61</v>
      </c>
      <c r="BF161" s="13">
        <f t="shared" si="70"/>
        <v>29699.61</v>
      </c>
      <c r="BG161" s="81">
        <v>0</v>
      </c>
      <c r="BH161" s="81"/>
      <c r="BI161" s="80"/>
      <c r="BJ161" s="80"/>
      <c r="BK161" s="1">
        <f t="shared" si="72"/>
        <v>0</v>
      </c>
      <c r="BL161" s="91"/>
      <c r="BM161" s="101">
        <f t="shared" si="71"/>
        <v>29699.61</v>
      </c>
      <c r="BN161" s="104">
        <v>17903.54</v>
      </c>
    </row>
    <row r="162" spans="1:66" ht="15">
      <c r="A162" s="6">
        <v>158</v>
      </c>
      <c r="B162" s="19" t="s">
        <v>315</v>
      </c>
      <c r="C162" s="6">
        <v>506.5</v>
      </c>
      <c r="D162" s="6">
        <v>0</v>
      </c>
      <c r="E162" s="35">
        <f t="shared" si="54"/>
        <v>506.5</v>
      </c>
      <c r="F162" s="48">
        <v>3.1</v>
      </c>
      <c r="G162" s="48">
        <v>6.47</v>
      </c>
      <c r="H162" s="49">
        <f t="shared" si="55"/>
        <v>9.57</v>
      </c>
      <c r="I162" s="10">
        <f t="shared" si="56"/>
        <v>4847.205</v>
      </c>
      <c r="J162" s="9">
        <f t="shared" si="57"/>
        <v>29083.23</v>
      </c>
      <c r="K162" s="32">
        <v>3.32</v>
      </c>
      <c r="L162" s="32">
        <v>6.9</v>
      </c>
      <c r="M162" s="49">
        <f t="shared" si="58"/>
        <v>10.22</v>
      </c>
      <c r="N162" s="10">
        <f t="shared" si="61"/>
        <v>5176.43</v>
      </c>
      <c r="O162" s="9">
        <f t="shared" si="59"/>
        <v>31058.58</v>
      </c>
      <c r="P162" s="55">
        <f t="shared" si="60"/>
        <v>60141.81</v>
      </c>
      <c r="Q162" s="8">
        <v>6.37</v>
      </c>
      <c r="R162" s="55">
        <f t="shared" si="64"/>
        <v>60135.439999999995</v>
      </c>
      <c r="S162" s="111">
        <v>60105.11</v>
      </c>
      <c r="T162" s="3">
        <v>0</v>
      </c>
      <c r="U162" s="1">
        <v>5008.76</v>
      </c>
      <c r="V162" s="82">
        <f t="shared" si="65"/>
        <v>0</v>
      </c>
      <c r="W162" s="82">
        <f t="shared" si="66"/>
        <v>60105.12</v>
      </c>
      <c r="X162" s="3"/>
      <c r="Y162" s="6">
        <v>0</v>
      </c>
      <c r="Z162" s="6">
        <v>1502.32</v>
      </c>
      <c r="AA162" s="6"/>
      <c r="AB162" s="6">
        <v>997.81</v>
      </c>
      <c r="AC162" s="1">
        <v>0</v>
      </c>
      <c r="AD162" s="1">
        <v>997.81</v>
      </c>
      <c r="AE162" s="1"/>
      <c r="AF162" s="3">
        <v>997.81</v>
      </c>
      <c r="AG162" s="1"/>
      <c r="AH162" s="1">
        <v>997.81</v>
      </c>
      <c r="AI162" s="1">
        <v>0</v>
      </c>
      <c r="AJ162" s="1">
        <v>1249.02</v>
      </c>
      <c r="AK162" s="1">
        <v>0</v>
      </c>
      <c r="AL162" s="1">
        <v>1068.72</v>
      </c>
      <c r="AM162" s="1">
        <v>0</v>
      </c>
      <c r="AN162" s="1">
        <v>1068.72</v>
      </c>
      <c r="AO162" s="1">
        <v>0</v>
      </c>
      <c r="AP162" s="1">
        <v>1068.72</v>
      </c>
      <c r="AQ162" s="1">
        <v>0</v>
      </c>
      <c r="AR162" s="1">
        <v>1487.4</v>
      </c>
      <c r="AS162" s="1">
        <v>0</v>
      </c>
      <c r="AT162" s="1">
        <v>1068.72</v>
      </c>
      <c r="AU162" s="1">
        <v>0</v>
      </c>
      <c r="AV162" s="1">
        <v>1068.72</v>
      </c>
      <c r="AW162" s="6">
        <f t="shared" si="67"/>
        <v>0</v>
      </c>
      <c r="AX162" s="6">
        <f t="shared" si="68"/>
        <v>13573.579999999998</v>
      </c>
      <c r="AY162" s="4">
        <f t="shared" si="69"/>
        <v>13573.579999999998</v>
      </c>
      <c r="AZ162" s="1"/>
      <c r="BA162" s="1"/>
      <c r="BB162" s="1"/>
      <c r="BC162" s="1"/>
      <c r="BD162" s="3">
        <f t="shared" si="62"/>
        <v>0</v>
      </c>
      <c r="BE162" s="3">
        <f t="shared" si="63"/>
        <v>46531.54000000001</v>
      </c>
      <c r="BF162" s="13">
        <f t="shared" si="70"/>
        <v>46531.54000000001</v>
      </c>
      <c r="BG162" s="81">
        <v>0</v>
      </c>
      <c r="BH162" s="81"/>
      <c r="BI162" s="80"/>
      <c r="BJ162" s="80"/>
      <c r="BK162" s="1">
        <f t="shared" si="72"/>
        <v>0</v>
      </c>
      <c r="BL162" s="91"/>
      <c r="BM162" s="101">
        <f t="shared" si="71"/>
        <v>46531.54000000001</v>
      </c>
      <c r="BN162" s="104">
        <v>419822.9</v>
      </c>
    </row>
    <row r="163" spans="1:66" ht="15">
      <c r="A163" s="6">
        <v>159</v>
      </c>
      <c r="B163" s="19" t="s">
        <v>316</v>
      </c>
      <c r="C163" s="6">
        <v>529.1</v>
      </c>
      <c r="D163" s="6">
        <v>0</v>
      </c>
      <c r="E163" s="35">
        <f t="shared" si="54"/>
        <v>529.1</v>
      </c>
      <c r="F163" s="48">
        <v>3.1</v>
      </c>
      <c r="G163" s="48">
        <v>6.47</v>
      </c>
      <c r="H163" s="49">
        <f t="shared" si="55"/>
        <v>9.57</v>
      </c>
      <c r="I163" s="10">
        <f t="shared" si="56"/>
        <v>5063.487</v>
      </c>
      <c r="J163" s="9">
        <f t="shared" si="57"/>
        <v>30380.922</v>
      </c>
      <c r="K163" s="32">
        <v>3.32</v>
      </c>
      <c r="L163" s="32">
        <v>6.9</v>
      </c>
      <c r="M163" s="49">
        <f t="shared" si="58"/>
        <v>10.22</v>
      </c>
      <c r="N163" s="10">
        <f t="shared" si="61"/>
        <v>5407.402000000001</v>
      </c>
      <c r="O163" s="9">
        <f t="shared" si="59"/>
        <v>32444.412000000004</v>
      </c>
      <c r="P163" s="55">
        <f t="shared" si="60"/>
        <v>62825.334</v>
      </c>
      <c r="Q163" s="8">
        <v>6.6</v>
      </c>
      <c r="R163" s="55">
        <f t="shared" si="64"/>
        <v>62818.734000000004</v>
      </c>
      <c r="S163" s="111">
        <v>62787</v>
      </c>
      <c r="T163" s="3">
        <v>0</v>
      </c>
      <c r="U163" s="1">
        <v>5232.25</v>
      </c>
      <c r="V163" s="82">
        <f t="shared" si="65"/>
        <v>0</v>
      </c>
      <c r="W163" s="82">
        <f t="shared" si="66"/>
        <v>62787</v>
      </c>
      <c r="X163" s="3"/>
      <c r="Y163" s="6">
        <v>0</v>
      </c>
      <c r="Z163" s="6">
        <v>1462.45</v>
      </c>
      <c r="AA163" s="6"/>
      <c r="AB163" s="6">
        <v>1042.33</v>
      </c>
      <c r="AC163" s="1">
        <v>0</v>
      </c>
      <c r="AD163" s="1">
        <v>3447.74</v>
      </c>
      <c r="AE163" s="1"/>
      <c r="AF163" s="3">
        <v>1042.33</v>
      </c>
      <c r="AG163" s="1"/>
      <c r="AH163" s="1">
        <v>1042.33</v>
      </c>
      <c r="AI163" s="1">
        <v>0</v>
      </c>
      <c r="AJ163" s="1">
        <v>1293.54</v>
      </c>
      <c r="AK163" s="1">
        <v>0</v>
      </c>
      <c r="AL163" s="1">
        <v>1116.4</v>
      </c>
      <c r="AM163" s="1">
        <v>0</v>
      </c>
      <c r="AN163" s="1">
        <v>1116.4</v>
      </c>
      <c r="AO163" s="1">
        <v>0</v>
      </c>
      <c r="AP163" s="1">
        <v>1116.4</v>
      </c>
      <c r="AQ163" s="1">
        <v>0</v>
      </c>
      <c r="AR163" s="1">
        <v>1535.08</v>
      </c>
      <c r="AS163" s="1">
        <v>0</v>
      </c>
      <c r="AT163" s="1">
        <v>1116.4</v>
      </c>
      <c r="AU163" s="1">
        <v>0</v>
      </c>
      <c r="AV163" s="1">
        <v>1116.4</v>
      </c>
      <c r="AW163" s="6">
        <f t="shared" si="67"/>
        <v>0</v>
      </c>
      <c r="AX163" s="6">
        <f t="shared" si="68"/>
        <v>16447.8</v>
      </c>
      <c r="AY163" s="4">
        <f t="shared" si="69"/>
        <v>16447.8</v>
      </c>
      <c r="AZ163" s="1"/>
      <c r="BA163" s="1"/>
      <c r="BB163" s="1"/>
      <c r="BC163" s="1"/>
      <c r="BD163" s="3">
        <f t="shared" si="62"/>
        <v>0</v>
      </c>
      <c r="BE163" s="3">
        <f t="shared" si="63"/>
        <v>46339.2</v>
      </c>
      <c r="BF163" s="13">
        <f t="shared" si="70"/>
        <v>46339.2</v>
      </c>
      <c r="BG163" s="81">
        <v>0</v>
      </c>
      <c r="BH163" s="81"/>
      <c r="BI163" s="80"/>
      <c r="BJ163" s="80"/>
      <c r="BK163" s="1">
        <f t="shared" si="72"/>
        <v>0</v>
      </c>
      <c r="BL163" s="91"/>
      <c r="BM163" s="101">
        <f t="shared" si="71"/>
        <v>46339.2</v>
      </c>
      <c r="BN163" s="104">
        <v>227746.76</v>
      </c>
    </row>
    <row r="164" spans="1:66" ht="15">
      <c r="A164" s="6">
        <v>160</v>
      </c>
      <c r="B164" s="40" t="s">
        <v>127</v>
      </c>
      <c r="C164" s="6">
        <v>479.1</v>
      </c>
      <c r="D164" s="6">
        <v>0</v>
      </c>
      <c r="E164" s="35">
        <f t="shared" si="54"/>
        <v>479.1</v>
      </c>
      <c r="F164" s="41">
        <v>3.1</v>
      </c>
      <c r="G164" s="41">
        <v>4.97</v>
      </c>
      <c r="H164" s="42">
        <f t="shared" si="55"/>
        <v>8.07</v>
      </c>
      <c r="I164" s="10">
        <f t="shared" si="56"/>
        <v>3866.3370000000004</v>
      </c>
      <c r="J164" s="9">
        <f t="shared" si="57"/>
        <v>23198.022000000004</v>
      </c>
      <c r="K164" s="32">
        <v>3.32</v>
      </c>
      <c r="L164" s="32">
        <v>5.31</v>
      </c>
      <c r="M164" s="42">
        <f t="shared" si="58"/>
        <v>8.629999999999999</v>
      </c>
      <c r="N164" s="10">
        <f t="shared" si="61"/>
        <v>4134.633</v>
      </c>
      <c r="O164" s="9">
        <f t="shared" si="59"/>
        <v>24807.798</v>
      </c>
      <c r="P164" s="55">
        <f t="shared" si="60"/>
        <v>48005.82000000001</v>
      </c>
      <c r="Q164" s="8"/>
      <c r="R164" s="55">
        <f t="shared" si="64"/>
        <v>48005.82000000001</v>
      </c>
      <c r="S164" s="111">
        <v>47948.34</v>
      </c>
      <c r="T164" s="3">
        <v>0</v>
      </c>
      <c r="U164" s="1">
        <v>3995.7</v>
      </c>
      <c r="V164" s="82">
        <f t="shared" si="65"/>
        <v>0</v>
      </c>
      <c r="W164" s="82">
        <f t="shared" si="66"/>
        <v>47948.399999999994</v>
      </c>
      <c r="X164" s="3"/>
      <c r="Y164" s="6">
        <v>0</v>
      </c>
      <c r="Z164" s="6">
        <v>1121.48</v>
      </c>
      <c r="AA164" s="6"/>
      <c r="AB164" s="6">
        <v>1121.48</v>
      </c>
      <c r="AC164" s="1">
        <v>0</v>
      </c>
      <c r="AD164" s="1">
        <v>1121.48</v>
      </c>
      <c r="AE164" s="1"/>
      <c r="AF164" s="3">
        <v>1121.48</v>
      </c>
      <c r="AG164" s="1"/>
      <c r="AH164" s="1">
        <v>4909.99</v>
      </c>
      <c r="AI164" s="1">
        <v>0</v>
      </c>
      <c r="AJ164" s="1">
        <v>4273.82</v>
      </c>
      <c r="AK164" s="1">
        <v>0</v>
      </c>
      <c r="AL164" s="1">
        <v>1693.05</v>
      </c>
      <c r="AM164" s="1">
        <v>0</v>
      </c>
      <c r="AN164" s="1">
        <v>3234.39</v>
      </c>
      <c r="AO164" s="1">
        <v>0</v>
      </c>
      <c r="AP164" s="1">
        <v>11609.92</v>
      </c>
      <c r="AQ164" s="1">
        <v>0</v>
      </c>
      <c r="AR164" s="1">
        <v>1607.23</v>
      </c>
      <c r="AS164" s="1">
        <v>0</v>
      </c>
      <c r="AT164" s="1">
        <v>1700.69</v>
      </c>
      <c r="AU164" s="1">
        <v>0</v>
      </c>
      <c r="AV164" s="1">
        <v>1700.69</v>
      </c>
      <c r="AW164" s="6">
        <f t="shared" si="67"/>
        <v>0</v>
      </c>
      <c r="AX164" s="6">
        <f t="shared" si="68"/>
        <v>35215.7</v>
      </c>
      <c r="AY164" s="4">
        <f t="shared" si="69"/>
        <v>35215.7</v>
      </c>
      <c r="AZ164" s="1"/>
      <c r="BA164" s="1"/>
      <c r="BB164" s="1"/>
      <c r="BC164" s="1"/>
      <c r="BD164" s="3">
        <f t="shared" si="62"/>
        <v>0</v>
      </c>
      <c r="BE164" s="3">
        <f t="shared" si="63"/>
        <v>12732.699999999997</v>
      </c>
      <c r="BF164" s="13">
        <f t="shared" si="70"/>
        <v>12732.699999999997</v>
      </c>
      <c r="BG164" s="81">
        <v>13959.86</v>
      </c>
      <c r="BH164" s="81"/>
      <c r="BI164" s="80"/>
      <c r="BJ164" s="80"/>
      <c r="BK164" s="1">
        <f t="shared" si="72"/>
        <v>13959.86</v>
      </c>
      <c r="BL164" s="91"/>
      <c r="BM164" s="101">
        <f t="shared" si="71"/>
        <v>26692.559999999998</v>
      </c>
      <c r="BN164" s="104">
        <v>17179.88</v>
      </c>
    </row>
    <row r="165" spans="1:66" ht="15">
      <c r="A165" s="6">
        <v>161</v>
      </c>
      <c r="B165" s="31" t="s">
        <v>128</v>
      </c>
      <c r="C165" s="6">
        <v>5817.3</v>
      </c>
      <c r="D165" s="6">
        <v>143.1</v>
      </c>
      <c r="E165" s="35">
        <f t="shared" si="54"/>
        <v>5960.400000000001</v>
      </c>
      <c r="F165" s="32">
        <v>3.1</v>
      </c>
      <c r="G165" s="32">
        <v>8.4</v>
      </c>
      <c r="H165" s="33">
        <f t="shared" si="55"/>
        <v>11.5</v>
      </c>
      <c r="I165" s="10">
        <f t="shared" si="56"/>
        <v>68544.6</v>
      </c>
      <c r="J165" s="9">
        <f t="shared" si="57"/>
        <v>411267.60000000003</v>
      </c>
      <c r="K165" s="32">
        <v>3.32</v>
      </c>
      <c r="L165" s="32">
        <v>8.97</v>
      </c>
      <c r="M165" s="33">
        <f t="shared" si="58"/>
        <v>12.290000000000001</v>
      </c>
      <c r="N165" s="10">
        <f t="shared" si="61"/>
        <v>73253.316</v>
      </c>
      <c r="O165" s="9">
        <f t="shared" si="59"/>
        <v>439519.89600000007</v>
      </c>
      <c r="P165" s="55">
        <f t="shared" si="60"/>
        <v>850787.496</v>
      </c>
      <c r="Q165" s="8">
        <v>126588.58</v>
      </c>
      <c r="R165" s="55">
        <f t="shared" si="64"/>
        <v>724198.9160000001</v>
      </c>
      <c r="S165" s="111">
        <v>723483.62</v>
      </c>
      <c r="T165" s="3">
        <v>34964.25</v>
      </c>
      <c r="U165" s="1">
        <v>25326.05</v>
      </c>
      <c r="V165" s="82">
        <f t="shared" si="65"/>
        <v>419571</v>
      </c>
      <c r="W165" s="82">
        <f t="shared" si="66"/>
        <v>303912.6</v>
      </c>
      <c r="X165" s="3"/>
      <c r="Y165" s="6">
        <v>15851.36</v>
      </c>
      <c r="Z165" s="6">
        <v>19965.76</v>
      </c>
      <c r="AA165" s="6">
        <v>78815.63</v>
      </c>
      <c r="AB165" s="6">
        <v>21575.82</v>
      </c>
      <c r="AC165" s="1">
        <v>20880.11</v>
      </c>
      <c r="AD165" s="1">
        <v>28070.22</v>
      </c>
      <c r="AE165" s="1">
        <v>64143.05</v>
      </c>
      <c r="AF165" s="3">
        <v>16517.89</v>
      </c>
      <c r="AG165" s="1">
        <v>18012.07</v>
      </c>
      <c r="AH165" s="1">
        <v>21086.79</v>
      </c>
      <c r="AI165" s="1">
        <v>20874.14</v>
      </c>
      <c r="AJ165" s="1">
        <v>18229.73</v>
      </c>
      <c r="AK165" s="1">
        <v>36131.57</v>
      </c>
      <c r="AL165" s="1">
        <v>13824.26</v>
      </c>
      <c r="AM165" s="1">
        <v>29252.27</v>
      </c>
      <c r="AN165" s="1">
        <v>21054.67</v>
      </c>
      <c r="AO165" s="1">
        <v>44860.69</v>
      </c>
      <c r="AP165" s="1">
        <v>17430.87</v>
      </c>
      <c r="AQ165" s="1">
        <v>77514.52</v>
      </c>
      <c r="AR165" s="1">
        <v>17033.95</v>
      </c>
      <c r="AS165" s="1">
        <v>22243.54</v>
      </c>
      <c r="AT165" s="1">
        <v>22566.47</v>
      </c>
      <c r="AU165" s="1">
        <v>28812.41</v>
      </c>
      <c r="AV165" s="1">
        <v>27636.93</v>
      </c>
      <c r="AW165" s="6">
        <f t="shared" si="67"/>
        <v>457391.36000000004</v>
      </c>
      <c r="AX165" s="6">
        <f t="shared" si="68"/>
        <v>244993.36000000002</v>
      </c>
      <c r="AY165" s="4">
        <f t="shared" si="69"/>
        <v>702384.7200000001</v>
      </c>
      <c r="AZ165" s="1"/>
      <c r="BA165" s="1"/>
      <c r="BB165" s="1"/>
      <c r="BC165" s="1"/>
      <c r="BD165" s="3">
        <f t="shared" si="62"/>
        <v>-37820.360000000044</v>
      </c>
      <c r="BE165" s="3">
        <f t="shared" si="63"/>
        <v>58919.23999999996</v>
      </c>
      <c r="BF165" s="13">
        <f t="shared" si="70"/>
        <v>21098.879999999917</v>
      </c>
      <c r="BG165" s="81">
        <v>0</v>
      </c>
      <c r="BH165" s="81"/>
      <c r="BI165" s="80"/>
      <c r="BJ165" s="80"/>
      <c r="BK165" s="1">
        <f t="shared" si="72"/>
        <v>0</v>
      </c>
      <c r="BL165" s="91"/>
      <c r="BM165" s="101">
        <f t="shared" si="71"/>
        <v>21098.879999999917</v>
      </c>
      <c r="BN165" s="104">
        <v>178582.18</v>
      </c>
    </row>
    <row r="166" spans="1:66" ht="15">
      <c r="A166" s="6">
        <v>162</v>
      </c>
      <c r="B166" s="40" t="s">
        <v>129</v>
      </c>
      <c r="C166" s="6">
        <v>885.2</v>
      </c>
      <c r="D166" s="6">
        <v>95.7</v>
      </c>
      <c r="E166" s="35">
        <f t="shared" si="54"/>
        <v>980.9000000000001</v>
      </c>
      <c r="F166" s="41">
        <v>3.1</v>
      </c>
      <c r="G166" s="41">
        <v>8.4</v>
      </c>
      <c r="H166" s="42">
        <f t="shared" si="55"/>
        <v>11.5</v>
      </c>
      <c r="I166" s="10">
        <f t="shared" si="56"/>
        <v>11280.35</v>
      </c>
      <c r="J166" s="9">
        <f t="shared" si="57"/>
        <v>67682.1</v>
      </c>
      <c r="K166" s="32">
        <v>3.32</v>
      </c>
      <c r="L166" s="32">
        <v>8.97</v>
      </c>
      <c r="M166" s="42">
        <f t="shared" si="58"/>
        <v>12.290000000000001</v>
      </c>
      <c r="N166" s="10">
        <f t="shared" si="61"/>
        <v>12055.261000000002</v>
      </c>
      <c r="O166" s="9">
        <f t="shared" si="59"/>
        <v>72331.56600000002</v>
      </c>
      <c r="P166" s="55">
        <f t="shared" si="60"/>
        <v>140013.66600000003</v>
      </c>
      <c r="Q166" s="8">
        <v>67956.99</v>
      </c>
      <c r="R166" s="55">
        <f t="shared" si="64"/>
        <v>72056.67600000002</v>
      </c>
      <c r="S166" s="111">
        <v>71938.95</v>
      </c>
      <c r="T166" s="3">
        <v>0</v>
      </c>
      <c r="U166" s="1">
        <v>5994.91</v>
      </c>
      <c r="V166" s="82">
        <f t="shared" si="65"/>
        <v>0</v>
      </c>
      <c r="W166" s="82">
        <f t="shared" si="66"/>
        <v>71938.92</v>
      </c>
      <c r="X166" s="3"/>
      <c r="Y166" s="6">
        <v>0</v>
      </c>
      <c r="Z166" s="6">
        <v>18744.58</v>
      </c>
      <c r="AA166" s="6"/>
      <c r="AB166" s="6">
        <v>2110.02</v>
      </c>
      <c r="AC166" s="1">
        <v>0</v>
      </c>
      <c r="AD166" s="1">
        <v>3084.64</v>
      </c>
      <c r="AE166" s="1"/>
      <c r="AF166" s="3">
        <v>8135.74</v>
      </c>
      <c r="AG166" s="1"/>
      <c r="AH166" s="1">
        <v>2110.02</v>
      </c>
      <c r="AI166" s="1">
        <v>0</v>
      </c>
      <c r="AJ166" s="1">
        <v>12192.84</v>
      </c>
      <c r="AK166" s="1">
        <v>0</v>
      </c>
      <c r="AL166" s="1">
        <v>2461.65</v>
      </c>
      <c r="AM166" s="1">
        <v>0</v>
      </c>
      <c r="AN166" s="1">
        <v>8539.97</v>
      </c>
      <c r="AO166" s="1">
        <v>0</v>
      </c>
      <c r="AP166" s="1">
        <v>3141.9</v>
      </c>
      <c r="AQ166" s="1">
        <v>0</v>
      </c>
      <c r="AR166" s="1">
        <v>3381.67</v>
      </c>
      <c r="AS166" s="1">
        <v>0</v>
      </c>
      <c r="AT166" s="1">
        <v>10670.92</v>
      </c>
      <c r="AU166" s="1">
        <v>0</v>
      </c>
      <c r="AV166" s="1">
        <v>23883.99</v>
      </c>
      <c r="AW166" s="6">
        <f t="shared" si="67"/>
        <v>0</v>
      </c>
      <c r="AX166" s="6">
        <f t="shared" si="68"/>
        <v>98457.94</v>
      </c>
      <c r="AY166" s="4">
        <f t="shared" si="69"/>
        <v>98457.94</v>
      </c>
      <c r="AZ166" s="1"/>
      <c r="BA166" s="1"/>
      <c r="BB166" s="1"/>
      <c r="BC166" s="1"/>
      <c r="BD166" s="3">
        <f t="shared" si="62"/>
        <v>0</v>
      </c>
      <c r="BE166" s="3">
        <f t="shared" si="63"/>
        <v>-26519.020000000004</v>
      </c>
      <c r="BF166" s="94">
        <f t="shared" si="70"/>
        <v>-26519.020000000004</v>
      </c>
      <c r="BG166" s="81">
        <v>2611.44</v>
      </c>
      <c r="BH166" s="81"/>
      <c r="BI166" s="80">
        <v>4128</v>
      </c>
      <c r="BJ166" s="80"/>
      <c r="BK166" s="6">
        <f t="shared" si="72"/>
        <v>6739.4400000000005</v>
      </c>
      <c r="BL166" s="94">
        <f>BF166+BK166</f>
        <v>-19779.58</v>
      </c>
      <c r="BM166" s="96">
        <f t="shared" si="71"/>
        <v>-19779.58</v>
      </c>
      <c r="BN166" s="104">
        <v>19137.63</v>
      </c>
    </row>
    <row r="167" spans="1:66" ht="15">
      <c r="A167" s="6">
        <v>163</v>
      </c>
      <c r="B167" s="40" t="s">
        <v>130</v>
      </c>
      <c r="C167" s="6">
        <v>4488.6</v>
      </c>
      <c r="D167" s="6">
        <v>84.4</v>
      </c>
      <c r="E167" s="35">
        <f t="shared" si="54"/>
        <v>4573</v>
      </c>
      <c r="F167" s="41">
        <v>3.1</v>
      </c>
      <c r="G167" s="41">
        <v>7.86</v>
      </c>
      <c r="H167" s="42">
        <f t="shared" si="55"/>
        <v>10.96</v>
      </c>
      <c r="I167" s="10">
        <f t="shared" si="56"/>
        <v>50120.08</v>
      </c>
      <c r="J167" s="9">
        <f t="shared" si="57"/>
        <v>300720.48</v>
      </c>
      <c r="K167" s="32">
        <v>3.32</v>
      </c>
      <c r="L167" s="32">
        <v>8.39</v>
      </c>
      <c r="M167" s="42">
        <f t="shared" si="58"/>
        <v>11.71</v>
      </c>
      <c r="N167" s="10">
        <f t="shared" si="61"/>
        <v>53549.83</v>
      </c>
      <c r="O167" s="9">
        <f t="shared" si="59"/>
        <v>321298.98</v>
      </c>
      <c r="P167" s="55">
        <f t="shared" si="60"/>
        <v>622019.46</v>
      </c>
      <c r="Q167" s="8">
        <v>94850.13</v>
      </c>
      <c r="R167" s="55">
        <f t="shared" si="64"/>
        <v>527169.33</v>
      </c>
      <c r="S167" s="111">
        <v>526894.95</v>
      </c>
      <c r="T167" s="3">
        <v>0</v>
      </c>
      <c r="U167" s="1">
        <v>43907.91</v>
      </c>
      <c r="V167" s="82">
        <f t="shared" si="65"/>
        <v>0</v>
      </c>
      <c r="W167" s="82">
        <f t="shared" si="66"/>
        <v>526894.92</v>
      </c>
      <c r="X167" s="3"/>
      <c r="Y167" s="6">
        <v>0</v>
      </c>
      <c r="Z167" s="6">
        <v>59173.41</v>
      </c>
      <c r="AA167" s="6"/>
      <c r="AB167" s="6">
        <v>31675.22</v>
      </c>
      <c r="AC167" s="1">
        <v>0</v>
      </c>
      <c r="AD167" s="1">
        <v>25927.32</v>
      </c>
      <c r="AE167" s="1"/>
      <c r="AF167" s="3">
        <v>30609.45</v>
      </c>
      <c r="AG167" s="1"/>
      <c r="AH167" s="1">
        <v>31702.36</v>
      </c>
      <c r="AI167" s="1">
        <v>0</v>
      </c>
      <c r="AJ167" s="1">
        <v>95924.06</v>
      </c>
      <c r="AK167" s="1">
        <v>0</v>
      </c>
      <c r="AL167" s="1">
        <v>25956.58</v>
      </c>
      <c r="AM167" s="1">
        <v>0</v>
      </c>
      <c r="AN167" s="1">
        <v>34231.9</v>
      </c>
      <c r="AO167" s="1">
        <v>0</v>
      </c>
      <c r="AP167" s="1">
        <v>32773.49</v>
      </c>
      <c r="AQ167" s="1">
        <v>0</v>
      </c>
      <c r="AR167" s="1">
        <v>67795.17</v>
      </c>
      <c r="AS167" s="1">
        <v>0</v>
      </c>
      <c r="AT167" s="1">
        <v>46809.94</v>
      </c>
      <c r="AU167" s="1">
        <v>0</v>
      </c>
      <c r="AV167" s="1">
        <v>54051.98</v>
      </c>
      <c r="AW167" s="6">
        <f t="shared" si="67"/>
        <v>0</v>
      </c>
      <c r="AX167" s="6">
        <f t="shared" si="68"/>
        <v>536630.88</v>
      </c>
      <c r="AY167" s="4">
        <f t="shared" si="69"/>
        <v>536630.88</v>
      </c>
      <c r="AZ167" s="1"/>
      <c r="BA167" s="1"/>
      <c r="BB167" s="1"/>
      <c r="BC167" s="1">
        <v>4170</v>
      </c>
      <c r="BD167" s="3">
        <f t="shared" si="62"/>
        <v>0</v>
      </c>
      <c r="BE167" s="3">
        <f t="shared" si="63"/>
        <v>-13905.959999999963</v>
      </c>
      <c r="BF167" s="94">
        <f t="shared" si="70"/>
        <v>-13905.959999999963</v>
      </c>
      <c r="BG167" s="81">
        <v>229.58</v>
      </c>
      <c r="BH167" s="81"/>
      <c r="BI167" s="80"/>
      <c r="BJ167" s="80"/>
      <c r="BK167" s="6">
        <f t="shared" si="72"/>
        <v>229.58</v>
      </c>
      <c r="BL167" s="94">
        <f>BF167+BK167</f>
        <v>-13676.379999999963</v>
      </c>
      <c r="BM167" s="96">
        <f t="shared" si="71"/>
        <v>-13676.379999999963</v>
      </c>
      <c r="BN167" s="104">
        <v>457727.99</v>
      </c>
    </row>
    <row r="168" spans="1:66" ht="15">
      <c r="A168" s="6">
        <v>164</v>
      </c>
      <c r="B168" s="40" t="s">
        <v>131</v>
      </c>
      <c r="C168" s="6">
        <v>4417.7</v>
      </c>
      <c r="D168" s="6">
        <v>96.8</v>
      </c>
      <c r="E168" s="35">
        <f t="shared" si="54"/>
        <v>4514.5</v>
      </c>
      <c r="F168" s="41">
        <v>3.1</v>
      </c>
      <c r="G168" s="41">
        <v>7.86</v>
      </c>
      <c r="H168" s="42">
        <f t="shared" si="55"/>
        <v>10.96</v>
      </c>
      <c r="I168" s="10">
        <f t="shared" si="56"/>
        <v>49478.920000000006</v>
      </c>
      <c r="J168" s="9">
        <f t="shared" si="57"/>
        <v>296873.52</v>
      </c>
      <c r="K168" s="32">
        <v>3.32</v>
      </c>
      <c r="L168" s="32">
        <v>8.39</v>
      </c>
      <c r="M168" s="42">
        <f t="shared" si="58"/>
        <v>11.71</v>
      </c>
      <c r="N168" s="10">
        <f t="shared" si="61"/>
        <v>52864.795000000006</v>
      </c>
      <c r="O168" s="9">
        <f t="shared" si="59"/>
        <v>317188.77</v>
      </c>
      <c r="P168" s="55">
        <f t="shared" si="60"/>
        <v>614062.29</v>
      </c>
      <c r="Q168" s="8">
        <v>200986.57</v>
      </c>
      <c r="R168" s="55">
        <f t="shared" si="64"/>
        <v>413075.72000000003</v>
      </c>
      <c r="S168" s="111">
        <v>412804.91</v>
      </c>
      <c r="T168" s="3">
        <v>0</v>
      </c>
      <c r="U168" s="1">
        <v>34400.41</v>
      </c>
      <c r="V168" s="82">
        <f t="shared" si="65"/>
        <v>0</v>
      </c>
      <c r="W168" s="82">
        <f t="shared" si="66"/>
        <v>412804.92000000004</v>
      </c>
      <c r="X168" s="3"/>
      <c r="Y168" s="6">
        <v>0</v>
      </c>
      <c r="Z168" s="6">
        <v>31505.74</v>
      </c>
      <c r="AA168" s="6"/>
      <c r="AB168" s="6">
        <v>22012</v>
      </c>
      <c r="AC168" s="1">
        <v>0</v>
      </c>
      <c r="AD168" s="1">
        <v>24269.06</v>
      </c>
      <c r="AE168" s="1"/>
      <c r="AF168" s="3">
        <v>21855.89</v>
      </c>
      <c r="AG168" s="1"/>
      <c r="AH168" s="1">
        <v>30288.33</v>
      </c>
      <c r="AI168" s="1">
        <v>0</v>
      </c>
      <c r="AJ168" s="1">
        <v>89370.72</v>
      </c>
      <c r="AK168" s="1">
        <v>0</v>
      </c>
      <c r="AL168" s="1">
        <v>21844.33</v>
      </c>
      <c r="AM168" s="1">
        <v>0</v>
      </c>
      <c r="AN168" s="1">
        <v>34701.04</v>
      </c>
      <c r="AO168" s="1">
        <v>0</v>
      </c>
      <c r="AP168" s="1">
        <v>39521.62</v>
      </c>
      <c r="AQ168" s="1">
        <v>0</v>
      </c>
      <c r="AR168" s="1">
        <v>53571.97</v>
      </c>
      <c r="AS168" s="1">
        <v>0</v>
      </c>
      <c r="AT168" s="1">
        <v>40001.85</v>
      </c>
      <c r="AU168" s="1">
        <v>0</v>
      </c>
      <c r="AV168" s="1">
        <v>42162.04</v>
      </c>
      <c r="AW168" s="6">
        <f t="shared" si="67"/>
        <v>0</v>
      </c>
      <c r="AX168" s="6">
        <f t="shared" si="68"/>
        <v>451104.5899999999</v>
      </c>
      <c r="AY168" s="4">
        <f t="shared" si="69"/>
        <v>451104.5899999999</v>
      </c>
      <c r="AZ168" s="1"/>
      <c r="BA168" s="1"/>
      <c r="BB168" s="1"/>
      <c r="BC168" s="1"/>
      <c r="BD168" s="3">
        <f t="shared" si="62"/>
        <v>0</v>
      </c>
      <c r="BE168" s="3">
        <f t="shared" si="63"/>
        <v>-38299.66999999987</v>
      </c>
      <c r="BF168" s="94">
        <f t="shared" si="70"/>
        <v>-38299.66999999987</v>
      </c>
      <c r="BG168" s="81">
        <v>286.45</v>
      </c>
      <c r="BH168" s="81"/>
      <c r="BI168" s="80"/>
      <c r="BJ168" s="80"/>
      <c r="BK168" s="6">
        <f t="shared" si="72"/>
        <v>286.45</v>
      </c>
      <c r="BL168" s="94">
        <f>BF168+BK168</f>
        <v>-38013.21999999987</v>
      </c>
      <c r="BM168" s="96">
        <f t="shared" si="71"/>
        <v>-38013.21999999987</v>
      </c>
      <c r="BN168" s="104">
        <v>287225.95</v>
      </c>
    </row>
    <row r="169" spans="1:66" ht="15">
      <c r="A169" s="6">
        <v>165</v>
      </c>
      <c r="B169" s="40" t="s">
        <v>132</v>
      </c>
      <c r="C169" s="6">
        <v>5240.7</v>
      </c>
      <c r="D169" s="6">
        <v>0</v>
      </c>
      <c r="E169" s="35">
        <f t="shared" si="54"/>
        <v>5240.7</v>
      </c>
      <c r="F169" s="41">
        <v>3.1</v>
      </c>
      <c r="G169" s="41">
        <v>8.19</v>
      </c>
      <c r="H169" s="42">
        <f t="shared" si="55"/>
        <v>11.29</v>
      </c>
      <c r="I169" s="10">
        <f t="shared" si="56"/>
        <v>59167.503</v>
      </c>
      <c r="J169" s="9">
        <f t="shared" si="57"/>
        <v>355005.018</v>
      </c>
      <c r="K169" s="32">
        <v>3.32</v>
      </c>
      <c r="L169" s="32">
        <v>8.75</v>
      </c>
      <c r="M169" s="42">
        <f t="shared" si="58"/>
        <v>12.07</v>
      </c>
      <c r="N169" s="10">
        <f t="shared" si="61"/>
        <v>63255.248999999996</v>
      </c>
      <c r="O169" s="9">
        <f t="shared" si="59"/>
        <v>379531.49399999995</v>
      </c>
      <c r="P169" s="55">
        <f t="shared" si="60"/>
        <v>734536.5119999999</v>
      </c>
      <c r="Q169" s="8"/>
      <c r="R169" s="55">
        <f t="shared" si="64"/>
        <v>734536.5119999999</v>
      </c>
      <c r="S169" s="111">
        <v>733907.64</v>
      </c>
      <c r="T169" s="3">
        <v>0</v>
      </c>
      <c r="U169" s="1">
        <v>61158.97</v>
      </c>
      <c r="V169" s="82">
        <f t="shared" si="65"/>
        <v>0</v>
      </c>
      <c r="W169" s="82">
        <f t="shared" si="66"/>
        <v>733907.64</v>
      </c>
      <c r="X169" s="3"/>
      <c r="Y169" s="6">
        <v>0</v>
      </c>
      <c r="Z169" s="6">
        <v>83997.8</v>
      </c>
      <c r="AA169" s="6"/>
      <c r="AB169" s="6">
        <v>38703.3</v>
      </c>
      <c r="AC169" s="1">
        <v>0</v>
      </c>
      <c r="AD169" s="1">
        <v>175902.32</v>
      </c>
      <c r="AE169" s="1"/>
      <c r="AF169" s="3">
        <v>77105.58</v>
      </c>
      <c r="AG169" s="1"/>
      <c r="AH169" s="1">
        <v>36468.4</v>
      </c>
      <c r="AI169" s="1">
        <v>0</v>
      </c>
      <c r="AJ169" s="1">
        <v>37967.12</v>
      </c>
      <c r="AK169" s="1">
        <v>0</v>
      </c>
      <c r="AL169" s="1">
        <v>57155.9</v>
      </c>
      <c r="AM169" s="1">
        <v>0</v>
      </c>
      <c r="AN169" s="1">
        <v>48496.71</v>
      </c>
      <c r="AO169" s="1">
        <v>0</v>
      </c>
      <c r="AP169" s="1">
        <v>45195.64</v>
      </c>
      <c r="AQ169" s="1">
        <v>0</v>
      </c>
      <c r="AR169" s="1">
        <v>49016.03</v>
      </c>
      <c r="AS169" s="1">
        <v>0</v>
      </c>
      <c r="AT169" s="1">
        <v>37650.01</v>
      </c>
      <c r="AU169" s="1">
        <v>0</v>
      </c>
      <c r="AV169" s="1">
        <v>50149.25</v>
      </c>
      <c r="AW169" s="6">
        <f t="shared" si="67"/>
        <v>0</v>
      </c>
      <c r="AX169" s="6">
        <f t="shared" si="68"/>
        <v>737808.0600000002</v>
      </c>
      <c r="AY169" s="4">
        <f t="shared" si="69"/>
        <v>737808.0600000002</v>
      </c>
      <c r="AZ169" s="1"/>
      <c r="BA169" s="2">
        <f>33949.31+38906.05</f>
        <v>72855.36</v>
      </c>
      <c r="BB169" s="1"/>
      <c r="BC169" s="1"/>
      <c r="BD169" s="3">
        <f t="shared" si="62"/>
        <v>0</v>
      </c>
      <c r="BE169" s="3">
        <f t="shared" si="63"/>
        <v>-76755.78000000016</v>
      </c>
      <c r="BF169" s="94">
        <f t="shared" si="70"/>
        <v>-76755.78000000016</v>
      </c>
      <c r="BG169" s="81">
        <v>0</v>
      </c>
      <c r="BH169" s="81"/>
      <c r="BI169" s="80">
        <v>4370</v>
      </c>
      <c r="BJ169" s="80">
        <v>124641.52</v>
      </c>
      <c r="BK169" s="6">
        <f t="shared" si="72"/>
        <v>129011.52</v>
      </c>
      <c r="BL169" s="13">
        <v>0</v>
      </c>
      <c r="BM169" s="101">
        <f t="shared" si="71"/>
        <v>52255.739999999845</v>
      </c>
      <c r="BN169" s="104">
        <v>370343.23</v>
      </c>
    </row>
    <row r="170" spans="1:66" ht="15">
      <c r="A170" s="6">
        <v>166</v>
      </c>
      <c r="B170" s="40" t="s">
        <v>133</v>
      </c>
      <c r="C170" s="6">
        <v>2520.5</v>
      </c>
      <c r="D170" s="6">
        <v>0</v>
      </c>
      <c r="E170" s="35">
        <f t="shared" si="54"/>
        <v>2520.5</v>
      </c>
      <c r="F170" s="41">
        <v>3.1</v>
      </c>
      <c r="G170" s="41">
        <v>8.4</v>
      </c>
      <c r="H170" s="42">
        <f t="shared" si="55"/>
        <v>11.5</v>
      </c>
      <c r="I170" s="10">
        <f t="shared" si="56"/>
        <v>28985.75</v>
      </c>
      <c r="J170" s="9">
        <f t="shared" si="57"/>
        <v>173914.5</v>
      </c>
      <c r="K170" s="32">
        <v>3.32</v>
      </c>
      <c r="L170" s="32">
        <v>8.97</v>
      </c>
      <c r="M170" s="42">
        <f t="shared" si="58"/>
        <v>12.290000000000001</v>
      </c>
      <c r="N170" s="10">
        <f t="shared" si="61"/>
        <v>30976.945000000003</v>
      </c>
      <c r="O170" s="9">
        <f t="shared" si="59"/>
        <v>185861.67</v>
      </c>
      <c r="P170" s="55">
        <f t="shared" si="60"/>
        <v>359776.17000000004</v>
      </c>
      <c r="Q170" s="8"/>
      <c r="R170" s="55">
        <f t="shared" si="64"/>
        <v>359776.17000000004</v>
      </c>
      <c r="S170" s="111">
        <v>359473.74</v>
      </c>
      <c r="T170" s="3">
        <v>0</v>
      </c>
      <c r="U170" s="1">
        <v>29956.15</v>
      </c>
      <c r="V170" s="82">
        <f t="shared" si="65"/>
        <v>0</v>
      </c>
      <c r="W170" s="82">
        <f t="shared" si="66"/>
        <v>359473.80000000005</v>
      </c>
      <c r="X170" s="3"/>
      <c r="Y170" s="6">
        <v>0</v>
      </c>
      <c r="Z170" s="6">
        <v>70762.75</v>
      </c>
      <c r="AA170" s="6"/>
      <c r="AB170" s="6">
        <v>17445.09</v>
      </c>
      <c r="AC170" s="1">
        <v>0</v>
      </c>
      <c r="AD170" s="1">
        <v>39239.49</v>
      </c>
      <c r="AE170" s="1"/>
      <c r="AF170" s="3">
        <v>18564.17</v>
      </c>
      <c r="AG170" s="1"/>
      <c r="AH170" s="1">
        <v>15413.08</v>
      </c>
      <c r="AI170" s="1">
        <v>0</v>
      </c>
      <c r="AJ170" s="1">
        <v>17998.11</v>
      </c>
      <c r="AK170" s="1">
        <v>0</v>
      </c>
      <c r="AL170" s="1">
        <v>28330.55</v>
      </c>
      <c r="AM170" s="1">
        <v>0</v>
      </c>
      <c r="AN170" s="1">
        <v>16101.83</v>
      </c>
      <c r="AO170" s="1">
        <v>0</v>
      </c>
      <c r="AP170" s="1">
        <v>14204.07</v>
      </c>
      <c r="AQ170" s="1">
        <v>0</v>
      </c>
      <c r="AR170" s="1">
        <v>17913.64</v>
      </c>
      <c r="AS170" s="1">
        <v>0</v>
      </c>
      <c r="AT170" s="1">
        <v>28129.29</v>
      </c>
      <c r="AU170" s="1">
        <v>0</v>
      </c>
      <c r="AV170" s="1">
        <v>16701.86</v>
      </c>
      <c r="AW170" s="6">
        <f t="shared" si="67"/>
        <v>0</v>
      </c>
      <c r="AX170" s="6">
        <f t="shared" si="68"/>
        <v>300803.92999999993</v>
      </c>
      <c r="AY170" s="4">
        <f t="shared" si="69"/>
        <v>300803.92999999993</v>
      </c>
      <c r="AZ170" s="1"/>
      <c r="BA170" s="1"/>
      <c r="BB170" s="1"/>
      <c r="BC170" s="1"/>
      <c r="BD170" s="3">
        <f t="shared" si="62"/>
        <v>0</v>
      </c>
      <c r="BE170" s="3">
        <f t="shared" si="63"/>
        <v>58669.87000000011</v>
      </c>
      <c r="BF170" s="13">
        <f t="shared" si="70"/>
        <v>58669.87000000011</v>
      </c>
      <c r="BG170" s="81">
        <v>170379.3</v>
      </c>
      <c r="BH170" s="81"/>
      <c r="BI170" s="80"/>
      <c r="BJ170" s="80"/>
      <c r="BK170" s="1">
        <f t="shared" si="72"/>
        <v>170379.3</v>
      </c>
      <c r="BL170" s="91"/>
      <c r="BM170" s="101">
        <f t="shared" si="71"/>
        <v>229049.1700000001</v>
      </c>
      <c r="BN170" s="104">
        <v>190570.05</v>
      </c>
    </row>
    <row r="171" spans="1:66" ht="15">
      <c r="A171" s="6">
        <v>167</v>
      </c>
      <c r="B171" s="31" t="s">
        <v>134</v>
      </c>
      <c r="C171" s="6">
        <v>6039.6</v>
      </c>
      <c r="D171" s="6">
        <v>0</v>
      </c>
      <c r="E171" s="35">
        <f t="shared" si="54"/>
        <v>6039.6</v>
      </c>
      <c r="F171" s="32">
        <v>3.1</v>
      </c>
      <c r="G171" s="32">
        <v>8.4</v>
      </c>
      <c r="H171" s="33">
        <f t="shared" si="55"/>
        <v>11.5</v>
      </c>
      <c r="I171" s="10">
        <f t="shared" si="56"/>
        <v>69455.40000000001</v>
      </c>
      <c r="J171" s="9">
        <f t="shared" si="57"/>
        <v>416732.4</v>
      </c>
      <c r="K171" s="32">
        <v>3.32</v>
      </c>
      <c r="L171" s="32">
        <v>8.97</v>
      </c>
      <c r="M171" s="33">
        <f t="shared" si="58"/>
        <v>12.290000000000001</v>
      </c>
      <c r="N171" s="10">
        <f t="shared" si="61"/>
        <v>74226.68400000001</v>
      </c>
      <c r="O171" s="9">
        <f t="shared" si="59"/>
        <v>445360.10400000005</v>
      </c>
      <c r="P171" s="55">
        <f t="shared" si="60"/>
        <v>862092.5040000001</v>
      </c>
      <c r="Q171" s="8"/>
      <c r="R171" s="55">
        <f t="shared" si="64"/>
        <v>862092.5040000001</v>
      </c>
      <c r="S171" s="111">
        <v>861367.8</v>
      </c>
      <c r="T171" s="3">
        <v>42269.96</v>
      </c>
      <c r="U171" s="1">
        <v>29510.7</v>
      </c>
      <c r="V171" s="82">
        <f t="shared" si="65"/>
        <v>507239.52</v>
      </c>
      <c r="W171" s="82">
        <f t="shared" si="66"/>
        <v>354128.4</v>
      </c>
      <c r="X171" s="3"/>
      <c r="Y171" s="6">
        <v>23014.7</v>
      </c>
      <c r="Z171" s="6">
        <v>14605.34</v>
      </c>
      <c r="AA171" s="6">
        <v>17876.81</v>
      </c>
      <c r="AB171" s="6">
        <v>18586.85</v>
      </c>
      <c r="AC171" s="1">
        <v>129456.73</v>
      </c>
      <c r="AD171" s="1">
        <v>22199.16</v>
      </c>
      <c r="AE171" s="1">
        <v>14978.21</v>
      </c>
      <c r="AF171" s="3">
        <v>12428.36</v>
      </c>
      <c r="AG171" s="1">
        <v>25866.92</v>
      </c>
      <c r="AH171" s="1">
        <v>19171.18</v>
      </c>
      <c r="AI171" s="1">
        <v>98052.98</v>
      </c>
      <c r="AJ171" s="1">
        <v>19741.23</v>
      </c>
      <c r="AK171" s="1">
        <v>18401.41</v>
      </c>
      <c r="AL171" s="1">
        <v>12921.21</v>
      </c>
      <c r="AM171" s="1">
        <v>16004.94</v>
      </c>
      <c r="AN171" s="1">
        <v>23281.15</v>
      </c>
      <c r="AO171" s="1">
        <v>51688.12</v>
      </c>
      <c r="AP171" s="1">
        <v>15446.52</v>
      </c>
      <c r="AQ171" s="1">
        <v>38722.02</v>
      </c>
      <c r="AR171" s="1">
        <v>20401.47</v>
      </c>
      <c r="AS171" s="1">
        <v>24601.71</v>
      </c>
      <c r="AT171" s="1">
        <v>26096.64</v>
      </c>
      <c r="AU171" s="1">
        <v>21405.74</v>
      </c>
      <c r="AV171" s="1">
        <v>20857.17</v>
      </c>
      <c r="AW171" s="6">
        <f t="shared" si="67"/>
        <v>480070.29</v>
      </c>
      <c r="AX171" s="6">
        <f t="shared" si="68"/>
        <v>225736.27999999997</v>
      </c>
      <c r="AY171" s="4">
        <f t="shared" si="69"/>
        <v>705806.57</v>
      </c>
      <c r="AZ171" s="1"/>
      <c r="BA171" s="1"/>
      <c r="BB171" s="1"/>
      <c r="BC171" s="1"/>
      <c r="BD171" s="3">
        <f t="shared" si="62"/>
        <v>27169.23000000004</v>
      </c>
      <c r="BE171" s="3">
        <f t="shared" si="63"/>
        <v>128392.12000000005</v>
      </c>
      <c r="BF171" s="13">
        <f t="shared" si="70"/>
        <v>155561.3500000001</v>
      </c>
      <c r="BG171" s="81">
        <v>296385.87</v>
      </c>
      <c r="BH171" s="81"/>
      <c r="BI171" s="80"/>
      <c r="BJ171" s="80"/>
      <c r="BK171" s="1">
        <f t="shared" si="72"/>
        <v>296385.87</v>
      </c>
      <c r="BL171" s="91"/>
      <c r="BM171" s="101">
        <f t="shared" si="71"/>
        <v>451947.2200000001</v>
      </c>
      <c r="BN171" s="104">
        <v>224098.64</v>
      </c>
    </row>
    <row r="172" spans="1:66" ht="15">
      <c r="A172" s="6">
        <v>168</v>
      </c>
      <c r="B172" s="31" t="s">
        <v>135</v>
      </c>
      <c r="C172" s="6">
        <v>495</v>
      </c>
      <c r="D172" s="6">
        <v>115.3</v>
      </c>
      <c r="E172" s="35">
        <f t="shared" si="54"/>
        <v>610.3</v>
      </c>
      <c r="F172" s="32">
        <v>3.1</v>
      </c>
      <c r="G172" s="32">
        <v>7.47</v>
      </c>
      <c r="H172" s="33">
        <f t="shared" si="55"/>
        <v>10.57</v>
      </c>
      <c r="I172" s="10">
        <f t="shared" si="56"/>
        <v>6450.871</v>
      </c>
      <c r="J172" s="9">
        <f t="shared" si="57"/>
        <v>38705.226</v>
      </c>
      <c r="K172" s="32">
        <v>3.32</v>
      </c>
      <c r="L172" s="32">
        <v>7.98</v>
      </c>
      <c r="M172" s="33">
        <f t="shared" si="58"/>
        <v>11.3</v>
      </c>
      <c r="N172" s="10">
        <f t="shared" si="61"/>
        <v>6896.39</v>
      </c>
      <c r="O172" s="9">
        <f t="shared" si="59"/>
        <v>41378.340000000004</v>
      </c>
      <c r="P172" s="55">
        <f t="shared" si="60"/>
        <v>80083.566</v>
      </c>
      <c r="Q172" s="8"/>
      <c r="R172" s="55">
        <f t="shared" si="64"/>
        <v>80083.566</v>
      </c>
      <c r="S172" s="111">
        <v>80010.3</v>
      </c>
      <c r="T172" s="3">
        <v>3937.41</v>
      </c>
      <c r="U172" s="1">
        <v>2730.12</v>
      </c>
      <c r="V172" s="82">
        <f t="shared" si="65"/>
        <v>47248.92</v>
      </c>
      <c r="W172" s="82">
        <f t="shared" si="66"/>
        <v>32761.44</v>
      </c>
      <c r="X172" s="3"/>
      <c r="Y172" s="6">
        <v>2051.05</v>
      </c>
      <c r="Z172" s="6">
        <v>1379.94</v>
      </c>
      <c r="AA172" s="6">
        <v>1513.54</v>
      </c>
      <c r="AB172" s="6">
        <v>5337.76</v>
      </c>
      <c r="AC172" s="1">
        <v>2763.54</v>
      </c>
      <c r="AD172" s="1">
        <v>1379.94</v>
      </c>
      <c r="AE172" s="1">
        <v>22410.74</v>
      </c>
      <c r="AF172" s="3">
        <v>1379.94</v>
      </c>
      <c r="AG172" s="1">
        <v>1513.54</v>
      </c>
      <c r="AH172" s="1">
        <v>1379.94</v>
      </c>
      <c r="AI172" s="1">
        <v>1764.75</v>
      </c>
      <c r="AJ172" s="1">
        <v>1379.94</v>
      </c>
      <c r="AK172" s="1">
        <v>1617.3</v>
      </c>
      <c r="AL172" s="1">
        <v>1465.38</v>
      </c>
      <c r="AM172" s="1">
        <v>2759.66</v>
      </c>
      <c r="AN172" s="1">
        <v>1465.38</v>
      </c>
      <c r="AO172" s="1">
        <v>7746.27</v>
      </c>
      <c r="AP172" s="1">
        <v>4507.02</v>
      </c>
      <c r="AQ172" s="1">
        <v>33380.57</v>
      </c>
      <c r="AR172" s="1">
        <v>1884.06</v>
      </c>
      <c r="AS172" s="1">
        <v>15323.4</v>
      </c>
      <c r="AT172" s="1">
        <v>6393.73</v>
      </c>
      <c r="AU172" s="1">
        <v>0</v>
      </c>
      <c r="AV172" s="1">
        <v>6292.01</v>
      </c>
      <c r="AW172" s="6">
        <f t="shared" si="67"/>
        <v>92844.36000000002</v>
      </c>
      <c r="AX172" s="6">
        <f t="shared" si="68"/>
        <v>34245.04000000001</v>
      </c>
      <c r="AY172" s="4">
        <f t="shared" si="69"/>
        <v>127089.40000000002</v>
      </c>
      <c r="AZ172" s="1"/>
      <c r="BA172" s="1">
        <v>486.76</v>
      </c>
      <c r="BB172" s="1"/>
      <c r="BC172" s="1"/>
      <c r="BD172" s="3">
        <f t="shared" si="62"/>
        <v>-45595.44000000002</v>
      </c>
      <c r="BE172" s="3">
        <f t="shared" si="63"/>
        <v>-1970.3600000000094</v>
      </c>
      <c r="BF172" s="94">
        <f t="shared" si="70"/>
        <v>-47565.800000000025</v>
      </c>
      <c r="BG172" s="81">
        <v>32386.99</v>
      </c>
      <c r="BH172" s="81"/>
      <c r="BI172" s="80"/>
      <c r="BJ172" s="80"/>
      <c r="BK172" s="6">
        <f t="shared" si="72"/>
        <v>32386.99</v>
      </c>
      <c r="BL172" s="94">
        <f>BF172+BK172</f>
        <v>-15178.810000000023</v>
      </c>
      <c r="BM172" s="96">
        <f t="shared" si="71"/>
        <v>-15178.810000000023</v>
      </c>
      <c r="BN172" s="104">
        <v>112277.81</v>
      </c>
    </row>
    <row r="173" spans="1:66" ht="15">
      <c r="A173" s="6">
        <v>169</v>
      </c>
      <c r="B173" s="31" t="s">
        <v>136</v>
      </c>
      <c r="C173" s="6">
        <v>473.8</v>
      </c>
      <c r="D173" s="6">
        <v>0</v>
      </c>
      <c r="E173" s="35">
        <f t="shared" si="54"/>
        <v>473.8</v>
      </c>
      <c r="F173" s="32">
        <v>3.1</v>
      </c>
      <c r="G173" s="32">
        <v>7.47</v>
      </c>
      <c r="H173" s="33">
        <f t="shared" si="55"/>
        <v>10.57</v>
      </c>
      <c r="I173" s="10">
        <f t="shared" si="56"/>
        <v>5008.066</v>
      </c>
      <c r="J173" s="9">
        <f t="shared" si="57"/>
        <v>30048.396</v>
      </c>
      <c r="K173" s="32">
        <v>3.32</v>
      </c>
      <c r="L173" s="32">
        <v>7.98</v>
      </c>
      <c r="M173" s="33">
        <f t="shared" si="58"/>
        <v>11.3</v>
      </c>
      <c r="N173" s="10">
        <f t="shared" si="61"/>
        <v>5353.9400000000005</v>
      </c>
      <c r="O173" s="9">
        <f t="shared" si="59"/>
        <v>32123.640000000003</v>
      </c>
      <c r="P173" s="55">
        <f t="shared" si="60"/>
        <v>62172.03600000001</v>
      </c>
      <c r="Q173" s="8"/>
      <c r="R173" s="55">
        <f t="shared" si="64"/>
        <v>62172.03600000001</v>
      </c>
      <c r="S173" s="111">
        <v>62115.24</v>
      </c>
      <c r="T173" s="3">
        <v>3056.77</v>
      </c>
      <c r="U173" s="1">
        <v>2119.5</v>
      </c>
      <c r="V173" s="82">
        <f t="shared" si="65"/>
        <v>36681.24</v>
      </c>
      <c r="W173" s="82">
        <f t="shared" si="66"/>
        <v>25434</v>
      </c>
      <c r="X173" s="3"/>
      <c r="Y173" s="6">
        <v>1712.53</v>
      </c>
      <c r="Z173" s="6">
        <v>1111.04</v>
      </c>
      <c r="AA173" s="6">
        <v>1175.02</v>
      </c>
      <c r="AB173" s="6">
        <v>1111.04</v>
      </c>
      <c r="AC173" s="1">
        <v>10345.7</v>
      </c>
      <c r="AD173" s="1">
        <v>1111.04</v>
      </c>
      <c r="AE173" s="1">
        <v>16476.37</v>
      </c>
      <c r="AF173" s="3">
        <v>1111.04</v>
      </c>
      <c r="AG173" s="1">
        <v>1175.02</v>
      </c>
      <c r="AH173" s="1">
        <v>1111.04</v>
      </c>
      <c r="AI173" s="1">
        <v>1384.36</v>
      </c>
      <c r="AJ173" s="1">
        <v>1111.04</v>
      </c>
      <c r="AK173" s="1">
        <v>1255.57</v>
      </c>
      <c r="AL173" s="1">
        <v>1177.37</v>
      </c>
      <c r="AM173" s="1">
        <v>2739.34</v>
      </c>
      <c r="AN173" s="1">
        <v>1177.37</v>
      </c>
      <c r="AO173" s="1">
        <v>1255.57</v>
      </c>
      <c r="AP173" s="1">
        <v>1177.37</v>
      </c>
      <c r="AQ173" s="1">
        <v>12143.79</v>
      </c>
      <c r="AR173" s="1">
        <v>1596.05</v>
      </c>
      <c r="AS173" s="1">
        <v>0</v>
      </c>
      <c r="AT173" s="1">
        <v>1177.37</v>
      </c>
      <c r="AU173" s="1">
        <v>0</v>
      </c>
      <c r="AV173" s="1">
        <v>1177.37</v>
      </c>
      <c r="AW173" s="6">
        <f t="shared" si="67"/>
        <v>49663.270000000004</v>
      </c>
      <c r="AX173" s="6">
        <f t="shared" si="68"/>
        <v>14149.139999999996</v>
      </c>
      <c r="AY173" s="4">
        <f t="shared" si="69"/>
        <v>63812.41</v>
      </c>
      <c r="AZ173" s="1"/>
      <c r="BA173" s="1"/>
      <c r="BB173" s="1"/>
      <c r="BC173" s="1"/>
      <c r="BD173" s="3">
        <f t="shared" si="62"/>
        <v>-12982.030000000006</v>
      </c>
      <c r="BE173" s="3">
        <f t="shared" si="63"/>
        <v>11284.860000000004</v>
      </c>
      <c r="BF173" s="94">
        <f t="shared" si="70"/>
        <v>-1697.170000000002</v>
      </c>
      <c r="BG173" s="81">
        <v>38160.93</v>
      </c>
      <c r="BH173" s="81"/>
      <c r="BI173" s="80"/>
      <c r="BJ173" s="80"/>
      <c r="BK173" s="6">
        <f t="shared" si="72"/>
        <v>38160.93</v>
      </c>
      <c r="BL173" s="13">
        <v>0</v>
      </c>
      <c r="BM173" s="101">
        <f t="shared" si="71"/>
        <v>36463.759999999995</v>
      </c>
      <c r="BN173" s="104">
        <v>-22380.34</v>
      </c>
    </row>
    <row r="174" spans="1:66" ht="15">
      <c r="A174" s="6">
        <v>170</v>
      </c>
      <c r="B174" s="40" t="s">
        <v>137</v>
      </c>
      <c r="C174" s="6">
        <v>2772.5</v>
      </c>
      <c r="D174" s="6">
        <v>767</v>
      </c>
      <c r="E174" s="35">
        <f t="shared" si="54"/>
        <v>3539.5</v>
      </c>
      <c r="F174" s="41">
        <v>3.1</v>
      </c>
      <c r="G174" s="41">
        <v>7.8</v>
      </c>
      <c r="H174" s="42">
        <f t="shared" si="55"/>
        <v>10.9</v>
      </c>
      <c r="I174" s="10">
        <f t="shared" si="56"/>
        <v>38580.55</v>
      </c>
      <c r="J174" s="9">
        <f t="shared" si="57"/>
        <v>231483.30000000002</v>
      </c>
      <c r="K174" s="32">
        <v>3.32</v>
      </c>
      <c r="L174" s="32">
        <v>8.33</v>
      </c>
      <c r="M174" s="42">
        <f t="shared" si="58"/>
        <v>11.65</v>
      </c>
      <c r="N174" s="10">
        <f t="shared" si="61"/>
        <v>41235.175</v>
      </c>
      <c r="O174" s="9">
        <f t="shared" si="59"/>
        <v>247411.05000000002</v>
      </c>
      <c r="P174" s="55">
        <f t="shared" si="60"/>
        <v>478894.35000000003</v>
      </c>
      <c r="Q174" s="8"/>
      <c r="R174" s="55">
        <f t="shared" si="64"/>
        <v>478894.35000000003</v>
      </c>
      <c r="S174" s="111">
        <v>478469.64</v>
      </c>
      <c r="T174" s="3">
        <v>0</v>
      </c>
      <c r="U174" s="1">
        <v>39872.47</v>
      </c>
      <c r="V174" s="82">
        <f t="shared" si="65"/>
        <v>0</v>
      </c>
      <c r="W174" s="82">
        <f t="shared" si="66"/>
        <v>478469.64</v>
      </c>
      <c r="X174" s="3"/>
      <c r="Y174" s="6">
        <v>0</v>
      </c>
      <c r="Z174" s="6">
        <v>20033.52</v>
      </c>
      <c r="AA174" s="6"/>
      <c r="AB174" s="6">
        <v>29995.38</v>
      </c>
      <c r="AC174" s="1">
        <v>0</v>
      </c>
      <c r="AD174" s="1">
        <v>17160.65</v>
      </c>
      <c r="AE174" s="1"/>
      <c r="AF174" s="3">
        <v>34045.68</v>
      </c>
      <c r="AG174" s="1"/>
      <c r="AH174" s="1">
        <v>33959.41</v>
      </c>
      <c r="AI174" s="1">
        <v>0</v>
      </c>
      <c r="AJ174" s="1">
        <v>38755.68</v>
      </c>
      <c r="AK174" s="1">
        <v>0</v>
      </c>
      <c r="AL174" s="1">
        <v>17982.83</v>
      </c>
      <c r="AM174" s="1">
        <v>0</v>
      </c>
      <c r="AN174" s="1">
        <v>24689.79</v>
      </c>
      <c r="AO174" s="1">
        <v>0</v>
      </c>
      <c r="AP174" s="1">
        <v>17025.68</v>
      </c>
      <c r="AQ174" s="1">
        <v>0</v>
      </c>
      <c r="AR174" s="1">
        <v>19860</v>
      </c>
      <c r="AS174" s="1">
        <v>0</v>
      </c>
      <c r="AT174" s="1">
        <v>18588.69</v>
      </c>
      <c r="AU174" s="1">
        <v>0</v>
      </c>
      <c r="AV174" s="1">
        <v>22482.88</v>
      </c>
      <c r="AW174" s="6">
        <f t="shared" si="67"/>
        <v>0</v>
      </c>
      <c r="AX174" s="6">
        <f t="shared" si="68"/>
        <v>294580.19</v>
      </c>
      <c r="AY174" s="4">
        <f t="shared" si="69"/>
        <v>294580.19</v>
      </c>
      <c r="AZ174" s="1"/>
      <c r="BA174" s="1"/>
      <c r="BB174" s="1"/>
      <c r="BC174" s="1"/>
      <c r="BD174" s="3">
        <f t="shared" si="62"/>
        <v>0</v>
      </c>
      <c r="BE174" s="3">
        <f t="shared" si="63"/>
        <v>183889.45</v>
      </c>
      <c r="BF174" s="13">
        <f t="shared" si="70"/>
        <v>183889.45</v>
      </c>
      <c r="BG174" s="81">
        <v>59016.57</v>
      </c>
      <c r="BH174" s="81"/>
      <c r="BI174" s="80"/>
      <c r="BJ174" s="80"/>
      <c r="BK174" s="1">
        <f t="shared" si="72"/>
        <v>59016.57</v>
      </c>
      <c r="BL174" s="91"/>
      <c r="BM174" s="101">
        <f t="shared" si="71"/>
        <v>242906.02000000002</v>
      </c>
      <c r="BN174" s="104">
        <v>180898.42</v>
      </c>
    </row>
    <row r="175" spans="1:66" ht="15">
      <c r="A175" s="6">
        <v>171</v>
      </c>
      <c r="B175" s="40" t="s">
        <v>138</v>
      </c>
      <c r="C175" s="6">
        <v>403.6</v>
      </c>
      <c r="D175" s="6">
        <v>0</v>
      </c>
      <c r="E175" s="35">
        <f t="shared" si="54"/>
        <v>403.6</v>
      </c>
      <c r="F175" s="41">
        <v>3.1</v>
      </c>
      <c r="G175" s="41">
        <v>7.47</v>
      </c>
      <c r="H175" s="42">
        <f t="shared" si="55"/>
        <v>10.57</v>
      </c>
      <c r="I175" s="10">
        <f t="shared" si="56"/>
        <v>4266.052000000001</v>
      </c>
      <c r="J175" s="9">
        <f t="shared" si="57"/>
        <v>25596.312000000005</v>
      </c>
      <c r="K175" s="32">
        <v>3.32</v>
      </c>
      <c r="L175" s="32">
        <v>7.98</v>
      </c>
      <c r="M175" s="42">
        <f t="shared" si="58"/>
        <v>11.3</v>
      </c>
      <c r="N175" s="10">
        <f t="shared" si="61"/>
        <v>4560.68</v>
      </c>
      <c r="O175" s="9">
        <f t="shared" si="59"/>
        <v>27364.08</v>
      </c>
      <c r="P175" s="55">
        <f t="shared" si="60"/>
        <v>52960.39200000001</v>
      </c>
      <c r="Q175" s="8">
        <v>14133.41</v>
      </c>
      <c r="R175" s="55">
        <f t="shared" si="64"/>
        <v>38826.982</v>
      </c>
      <c r="S175" s="111">
        <v>38778.55</v>
      </c>
      <c r="T175" s="3">
        <v>0</v>
      </c>
      <c r="U175" s="1">
        <v>3231.55</v>
      </c>
      <c r="V175" s="82">
        <f t="shared" si="65"/>
        <v>0</v>
      </c>
      <c r="W175" s="82">
        <f t="shared" si="66"/>
        <v>38778.600000000006</v>
      </c>
      <c r="X175" s="3"/>
      <c r="Y175" s="6">
        <v>0</v>
      </c>
      <c r="Z175" s="6">
        <v>1796.02</v>
      </c>
      <c r="AA175" s="6"/>
      <c r="AB175" s="6">
        <v>2666.25</v>
      </c>
      <c r="AC175" s="1">
        <v>0</v>
      </c>
      <c r="AD175" s="1">
        <v>1796.02</v>
      </c>
      <c r="AE175" s="1"/>
      <c r="AF175" s="3">
        <v>12657.09</v>
      </c>
      <c r="AG175" s="1"/>
      <c r="AH175" s="1">
        <v>1796.02</v>
      </c>
      <c r="AI175" s="1">
        <v>0</v>
      </c>
      <c r="AJ175" s="1">
        <v>2005.36</v>
      </c>
      <c r="AK175" s="1">
        <v>0</v>
      </c>
      <c r="AL175" s="1">
        <v>14410.7</v>
      </c>
      <c r="AM175" s="1">
        <v>0</v>
      </c>
      <c r="AN175" s="1">
        <v>9009.25</v>
      </c>
      <c r="AO175" s="1">
        <v>0</v>
      </c>
      <c r="AP175" s="1">
        <v>851.6</v>
      </c>
      <c r="AQ175" s="1">
        <v>0</v>
      </c>
      <c r="AR175" s="1">
        <v>851.6</v>
      </c>
      <c r="AS175" s="1">
        <v>0</v>
      </c>
      <c r="AT175" s="1">
        <v>2442.32</v>
      </c>
      <c r="AU175" s="1">
        <v>0</v>
      </c>
      <c r="AV175" s="1">
        <v>851.6</v>
      </c>
      <c r="AW175" s="6">
        <f t="shared" si="67"/>
        <v>0</v>
      </c>
      <c r="AX175" s="6">
        <f t="shared" si="68"/>
        <v>51133.83</v>
      </c>
      <c r="AY175" s="4">
        <f t="shared" si="69"/>
        <v>51133.83</v>
      </c>
      <c r="AZ175" s="1"/>
      <c r="BA175" s="1"/>
      <c r="BB175" s="1"/>
      <c r="BC175" s="1"/>
      <c r="BD175" s="3">
        <f t="shared" si="62"/>
        <v>0</v>
      </c>
      <c r="BE175" s="3">
        <f t="shared" si="63"/>
        <v>-12355.229999999996</v>
      </c>
      <c r="BF175" s="94">
        <f t="shared" si="70"/>
        <v>-12355.229999999996</v>
      </c>
      <c r="BG175" s="81">
        <v>0</v>
      </c>
      <c r="BH175" s="81"/>
      <c r="BI175" s="80"/>
      <c r="BJ175" s="80"/>
      <c r="BK175" s="6">
        <f t="shared" si="72"/>
        <v>0</v>
      </c>
      <c r="BL175" s="94">
        <f>BF175+BK175</f>
        <v>-12355.229999999996</v>
      </c>
      <c r="BM175" s="96">
        <f t="shared" si="71"/>
        <v>-12355.229999999996</v>
      </c>
      <c r="BN175" s="104">
        <v>28154.99</v>
      </c>
    </row>
    <row r="176" spans="1:66" ht="15">
      <c r="A176" s="6">
        <v>172</v>
      </c>
      <c r="B176" s="40" t="s">
        <v>139</v>
      </c>
      <c r="C176" s="6">
        <v>3976</v>
      </c>
      <c r="D176" s="6">
        <v>840.1</v>
      </c>
      <c r="E176" s="35">
        <f t="shared" si="54"/>
        <v>4816.1</v>
      </c>
      <c r="F176" s="41">
        <v>3.1</v>
      </c>
      <c r="G176" s="41">
        <v>7.98</v>
      </c>
      <c r="H176" s="42">
        <f t="shared" si="55"/>
        <v>11.08</v>
      </c>
      <c r="I176" s="10">
        <f t="shared" si="56"/>
        <v>53362.388000000006</v>
      </c>
      <c r="J176" s="9">
        <f t="shared" si="57"/>
        <v>320174.32800000004</v>
      </c>
      <c r="K176" s="32">
        <v>3.32</v>
      </c>
      <c r="L176" s="32">
        <v>8.52</v>
      </c>
      <c r="M176" s="42">
        <f t="shared" si="58"/>
        <v>11.84</v>
      </c>
      <c r="N176" s="10">
        <f t="shared" si="61"/>
        <v>57022.624</v>
      </c>
      <c r="O176" s="9">
        <f t="shared" si="59"/>
        <v>342135.744</v>
      </c>
      <c r="P176" s="55">
        <f t="shared" si="60"/>
        <v>662310.072</v>
      </c>
      <c r="Q176" s="8"/>
      <c r="R176" s="55">
        <f t="shared" si="64"/>
        <v>662310.072</v>
      </c>
      <c r="S176" s="111">
        <v>661732.14</v>
      </c>
      <c r="T176" s="3">
        <v>0</v>
      </c>
      <c r="U176" s="1">
        <v>55144.35</v>
      </c>
      <c r="V176" s="82">
        <f t="shared" si="65"/>
        <v>0</v>
      </c>
      <c r="W176" s="82">
        <f t="shared" si="66"/>
        <v>661732.2</v>
      </c>
      <c r="X176" s="3"/>
      <c r="Y176" s="6">
        <v>0</v>
      </c>
      <c r="Z176" s="6">
        <v>21786.95</v>
      </c>
      <c r="AA176" s="6"/>
      <c r="AB176" s="6">
        <v>84500.24</v>
      </c>
      <c r="AC176" s="1">
        <v>0</v>
      </c>
      <c r="AD176" s="1">
        <v>45577.35</v>
      </c>
      <c r="AE176" s="1"/>
      <c r="AF176" s="3">
        <v>39720.01</v>
      </c>
      <c r="AG176" s="1"/>
      <c r="AH176" s="1">
        <v>23142.23</v>
      </c>
      <c r="AI176" s="1">
        <v>0</v>
      </c>
      <c r="AJ176" s="1">
        <v>31353.69</v>
      </c>
      <c r="AK176" s="1">
        <v>0</v>
      </c>
      <c r="AL176" s="1">
        <v>24237.09</v>
      </c>
      <c r="AM176" s="1">
        <v>0</v>
      </c>
      <c r="AN176" s="1">
        <v>33809.6</v>
      </c>
      <c r="AO176" s="1">
        <v>0</v>
      </c>
      <c r="AP176" s="1">
        <v>28233.47</v>
      </c>
      <c r="AQ176" s="1">
        <v>0</v>
      </c>
      <c r="AR176" s="1">
        <v>35835.4</v>
      </c>
      <c r="AS176" s="1">
        <v>0</v>
      </c>
      <c r="AT176" s="1">
        <v>35955.24</v>
      </c>
      <c r="AU176" s="1">
        <v>0</v>
      </c>
      <c r="AV176" s="1">
        <v>56584.61</v>
      </c>
      <c r="AW176" s="6">
        <f t="shared" si="67"/>
        <v>0</v>
      </c>
      <c r="AX176" s="6">
        <f t="shared" si="68"/>
        <v>460735.88</v>
      </c>
      <c r="AY176" s="4">
        <f t="shared" si="69"/>
        <v>460735.88</v>
      </c>
      <c r="AZ176" s="1"/>
      <c r="BA176" s="1"/>
      <c r="BB176" s="1"/>
      <c r="BC176" s="1"/>
      <c r="BD176" s="3">
        <f t="shared" si="62"/>
        <v>0</v>
      </c>
      <c r="BE176" s="3">
        <f t="shared" si="63"/>
        <v>200996.31999999995</v>
      </c>
      <c r="BF176" s="13">
        <f t="shared" si="70"/>
        <v>200996.31999999995</v>
      </c>
      <c r="BG176" s="81">
        <v>45082.17</v>
      </c>
      <c r="BH176" s="81"/>
      <c r="BI176" s="80">
        <v>2752</v>
      </c>
      <c r="BJ176" s="80"/>
      <c r="BK176" s="1">
        <f t="shared" si="72"/>
        <v>47834.17</v>
      </c>
      <c r="BL176" s="91"/>
      <c r="BM176" s="101">
        <f t="shared" si="71"/>
        <v>248830.48999999993</v>
      </c>
      <c r="BN176" s="104">
        <v>320436.68</v>
      </c>
    </row>
    <row r="177" spans="1:66" ht="15">
      <c r="A177" s="6">
        <v>173</v>
      </c>
      <c r="B177" s="40" t="s">
        <v>140</v>
      </c>
      <c r="C177" s="6">
        <v>504.9</v>
      </c>
      <c r="D177" s="6">
        <v>284.8</v>
      </c>
      <c r="E177" s="35">
        <f t="shared" si="54"/>
        <v>789.7</v>
      </c>
      <c r="F177" s="41">
        <v>3.1</v>
      </c>
      <c r="G177" s="41">
        <v>3.52</v>
      </c>
      <c r="H177" s="42">
        <f t="shared" si="55"/>
        <v>6.62</v>
      </c>
      <c r="I177" s="10">
        <f t="shared" si="56"/>
        <v>5227.814</v>
      </c>
      <c r="J177" s="9">
        <f t="shared" si="57"/>
        <v>31366.884000000002</v>
      </c>
      <c r="K177" s="32">
        <v>3.32</v>
      </c>
      <c r="L177" s="32">
        <v>3.76</v>
      </c>
      <c r="M177" s="42">
        <f t="shared" si="58"/>
        <v>7.08</v>
      </c>
      <c r="N177" s="10">
        <f t="shared" si="61"/>
        <v>5591.076</v>
      </c>
      <c r="O177" s="9">
        <f t="shared" si="59"/>
        <v>33546.456</v>
      </c>
      <c r="P177" s="55">
        <f t="shared" si="60"/>
        <v>64913.34</v>
      </c>
      <c r="Q177" s="8"/>
      <c r="R177" s="55">
        <f t="shared" si="64"/>
        <v>64913.34</v>
      </c>
      <c r="S177" s="111">
        <v>64865.94</v>
      </c>
      <c r="T177" s="3">
        <v>0</v>
      </c>
      <c r="U177" s="1">
        <v>5405.5</v>
      </c>
      <c r="V177" s="82">
        <f t="shared" si="65"/>
        <v>0</v>
      </c>
      <c r="W177" s="82">
        <f t="shared" si="66"/>
        <v>64866</v>
      </c>
      <c r="X177" s="3"/>
      <c r="Y177" s="6">
        <v>0</v>
      </c>
      <c r="Z177" s="6">
        <v>1555.71</v>
      </c>
      <c r="AA177" s="6"/>
      <c r="AB177" s="6">
        <v>2008.82</v>
      </c>
      <c r="AC177" s="1">
        <v>0</v>
      </c>
      <c r="AD177" s="1">
        <v>1555.71</v>
      </c>
      <c r="AE177" s="1"/>
      <c r="AF177" s="3">
        <v>1555.71</v>
      </c>
      <c r="AG177" s="1"/>
      <c r="AH177" s="1">
        <v>1555.71</v>
      </c>
      <c r="AI177" s="1">
        <v>0</v>
      </c>
      <c r="AJ177" s="1">
        <v>1806.92</v>
      </c>
      <c r="AK177" s="1">
        <v>0</v>
      </c>
      <c r="AL177" s="1">
        <v>1666.27</v>
      </c>
      <c r="AM177" s="1">
        <v>0</v>
      </c>
      <c r="AN177" s="1">
        <v>1666.27</v>
      </c>
      <c r="AO177" s="1">
        <v>0</v>
      </c>
      <c r="AP177" s="1">
        <v>1666.27</v>
      </c>
      <c r="AQ177" s="1">
        <v>0</v>
      </c>
      <c r="AR177" s="1">
        <v>2084.95</v>
      </c>
      <c r="AS177" s="1">
        <v>0</v>
      </c>
      <c r="AT177" s="1">
        <v>1666.27</v>
      </c>
      <c r="AU177" s="1">
        <v>0</v>
      </c>
      <c r="AV177" s="1">
        <v>1666.27</v>
      </c>
      <c r="AW177" s="6">
        <f t="shared" si="67"/>
        <v>0</v>
      </c>
      <c r="AX177" s="6">
        <f t="shared" si="68"/>
        <v>20454.88</v>
      </c>
      <c r="AY177" s="4">
        <f t="shared" si="69"/>
        <v>20454.88</v>
      </c>
      <c r="AZ177" s="1"/>
      <c r="BA177" s="1"/>
      <c r="BB177" s="1"/>
      <c r="BC177" s="1"/>
      <c r="BD177" s="3">
        <f t="shared" si="62"/>
        <v>0</v>
      </c>
      <c r="BE177" s="3">
        <f t="shared" si="63"/>
        <v>44411.119999999995</v>
      </c>
      <c r="BF177" s="13">
        <f t="shared" si="70"/>
        <v>44411.119999999995</v>
      </c>
      <c r="BG177" s="81">
        <v>10234.12</v>
      </c>
      <c r="BH177" s="81"/>
      <c r="BI177" s="80"/>
      <c r="BJ177" s="80"/>
      <c r="BK177" s="1">
        <f t="shared" si="72"/>
        <v>10234.12</v>
      </c>
      <c r="BL177" s="91"/>
      <c r="BM177" s="101">
        <f t="shared" si="71"/>
        <v>54645.24</v>
      </c>
      <c r="BN177" s="104">
        <v>17138.91</v>
      </c>
    </row>
    <row r="178" spans="1:66" ht="15">
      <c r="A178" s="6">
        <v>174</v>
      </c>
      <c r="B178" s="40" t="s">
        <v>141</v>
      </c>
      <c r="C178" s="6">
        <v>455.8</v>
      </c>
      <c r="D178" s="6">
        <v>0</v>
      </c>
      <c r="E178" s="35">
        <f t="shared" si="54"/>
        <v>455.8</v>
      </c>
      <c r="F178" s="41">
        <v>3.1</v>
      </c>
      <c r="G178" s="41">
        <v>6.59</v>
      </c>
      <c r="H178" s="42">
        <f t="shared" si="55"/>
        <v>9.69</v>
      </c>
      <c r="I178" s="10">
        <f t="shared" si="56"/>
        <v>4416.702</v>
      </c>
      <c r="J178" s="9">
        <f t="shared" si="57"/>
        <v>26500.212</v>
      </c>
      <c r="K178" s="32">
        <v>3.32</v>
      </c>
      <c r="L178" s="32">
        <v>7.04</v>
      </c>
      <c r="M178" s="42">
        <f t="shared" si="58"/>
        <v>10.36</v>
      </c>
      <c r="N178" s="10">
        <f t="shared" si="61"/>
        <v>4722.088</v>
      </c>
      <c r="O178" s="9">
        <f t="shared" si="59"/>
        <v>28332.528</v>
      </c>
      <c r="P178" s="55">
        <f t="shared" si="60"/>
        <v>54832.74</v>
      </c>
      <c r="Q178" s="8"/>
      <c r="R178" s="55">
        <f t="shared" si="64"/>
        <v>54832.74</v>
      </c>
      <c r="S178" s="111">
        <v>54778.02</v>
      </c>
      <c r="T178" s="3">
        <v>0</v>
      </c>
      <c r="U178" s="1">
        <v>4564.84</v>
      </c>
      <c r="V178" s="82">
        <f t="shared" si="65"/>
        <v>0</v>
      </c>
      <c r="W178" s="82">
        <f t="shared" si="66"/>
        <v>54778.08</v>
      </c>
      <c r="X178" s="3"/>
      <c r="Y178" s="6">
        <v>0</v>
      </c>
      <c r="Z178" s="6">
        <v>14947.45</v>
      </c>
      <c r="AA178" s="6"/>
      <c r="AB178" s="6">
        <v>2028.31</v>
      </c>
      <c r="AC178" s="1">
        <v>0</v>
      </c>
      <c r="AD178" s="1">
        <v>9703.12</v>
      </c>
      <c r="AE178" s="1"/>
      <c r="AF178" s="3">
        <v>5613.45</v>
      </c>
      <c r="AG178" s="1"/>
      <c r="AH178" s="1">
        <v>2028.31</v>
      </c>
      <c r="AI178" s="1">
        <v>0</v>
      </c>
      <c r="AJ178" s="1">
        <v>2237.65</v>
      </c>
      <c r="AK178" s="1">
        <v>0</v>
      </c>
      <c r="AL178" s="1">
        <v>3718.72</v>
      </c>
      <c r="AM178" s="1">
        <v>0</v>
      </c>
      <c r="AN178" s="1">
        <v>2825.84</v>
      </c>
      <c r="AO178" s="1">
        <v>0</v>
      </c>
      <c r="AP178" s="1">
        <v>2169.61</v>
      </c>
      <c r="AQ178" s="1">
        <v>0</v>
      </c>
      <c r="AR178" s="1">
        <v>2588.29</v>
      </c>
      <c r="AS178" s="1">
        <v>0</v>
      </c>
      <c r="AT178" s="1">
        <v>3760.33</v>
      </c>
      <c r="AU178" s="1">
        <v>0</v>
      </c>
      <c r="AV178" s="1">
        <v>4115.33</v>
      </c>
      <c r="AW178" s="6">
        <f t="shared" si="67"/>
        <v>0</v>
      </c>
      <c r="AX178" s="6">
        <f t="shared" si="68"/>
        <v>55736.41000000001</v>
      </c>
      <c r="AY178" s="4">
        <f t="shared" si="69"/>
        <v>55736.41000000001</v>
      </c>
      <c r="AZ178" s="1"/>
      <c r="BA178" s="1"/>
      <c r="BB178" s="1"/>
      <c r="BC178" s="1"/>
      <c r="BD178" s="3">
        <f t="shared" si="62"/>
        <v>0</v>
      </c>
      <c r="BE178" s="3">
        <f t="shared" si="63"/>
        <v>-958.330000000009</v>
      </c>
      <c r="BF178" s="94">
        <f t="shared" si="70"/>
        <v>-958.330000000009</v>
      </c>
      <c r="BG178" s="81">
        <v>9867.73</v>
      </c>
      <c r="BH178" s="81"/>
      <c r="BI178" s="80"/>
      <c r="BJ178" s="80"/>
      <c r="BK178" s="6">
        <f t="shared" si="72"/>
        <v>9867.73</v>
      </c>
      <c r="BL178" s="13">
        <v>0</v>
      </c>
      <c r="BM178" s="101">
        <f t="shared" si="71"/>
        <v>8909.39999999999</v>
      </c>
      <c r="BN178" s="104">
        <v>126489.48</v>
      </c>
    </row>
    <row r="179" spans="1:66" ht="15">
      <c r="A179" s="6">
        <v>175</v>
      </c>
      <c r="B179" s="31" t="s">
        <v>142</v>
      </c>
      <c r="C179" s="6">
        <v>537.3</v>
      </c>
      <c r="D179" s="6">
        <v>0</v>
      </c>
      <c r="E179" s="35">
        <f t="shared" si="54"/>
        <v>537.3</v>
      </c>
      <c r="F179" s="32">
        <v>3.1</v>
      </c>
      <c r="G179" s="32">
        <v>7.47</v>
      </c>
      <c r="H179" s="33">
        <f t="shared" si="55"/>
        <v>10.57</v>
      </c>
      <c r="I179" s="10">
        <f t="shared" si="56"/>
        <v>5679.2609999999995</v>
      </c>
      <c r="J179" s="9">
        <f t="shared" si="57"/>
        <v>34075.566</v>
      </c>
      <c r="K179" s="32">
        <v>3.32</v>
      </c>
      <c r="L179" s="75">
        <v>3.76</v>
      </c>
      <c r="M179" s="33">
        <f t="shared" si="58"/>
        <v>7.08</v>
      </c>
      <c r="N179" s="10">
        <f t="shared" si="61"/>
        <v>3804.084</v>
      </c>
      <c r="O179" s="9">
        <f t="shared" si="59"/>
        <v>22824.504</v>
      </c>
      <c r="P179" s="55">
        <f t="shared" si="60"/>
        <v>56900.07</v>
      </c>
      <c r="Q179" s="8">
        <v>38688.1</v>
      </c>
      <c r="R179" s="55">
        <f t="shared" si="64"/>
        <v>18211.97</v>
      </c>
      <c r="S179" s="111">
        <v>31751.9</v>
      </c>
      <c r="T179" s="3">
        <v>1508.22</v>
      </c>
      <c r="U179" s="1">
        <v>1137.78</v>
      </c>
      <c r="V179" s="82">
        <f t="shared" si="65"/>
        <v>18098.64</v>
      </c>
      <c r="W179" s="82">
        <f t="shared" si="66"/>
        <v>13653.36</v>
      </c>
      <c r="X179" s="3"/>
      <c r="Y179" s="6">
        <v>0</v>
      </c>
      <c r="Z179" s="6">
        <v>7122.21</v>
      </c>
      <c r="AA179" s="6">
        <v>0</v>
      </c>
      <c r="AB179" s="6">
        <v>1236.13</v>
      </c>
      <c r="AC179" s="1">
        <v>1250</v>
      </c>
      <c r="AD179" s="1">
        <v>1236.13</v>
      </c>
      <c r="AE179" s="1">
        <v>0</v>
      </c>
      <c r="AF179" s="3">
        <v>1236.13</v>
      </c>
      <c r="AG179" s="1">
        <v>0</v>
      </c>
      <c r="AH179" s="1">
        <v>1236.13</v>
      </c>
      <c r="AI179" s="1">
        <v>251.21</v>
      </c>
      <c r="AJ179" s="1">
        <v>1236.13</v>
      </c>
      <c r="AK179" s="1">
        <v>0</v>
      </c>
      <c r="AL179" s="1">
        <v>1311.35</v>
      </c>
      <c r="AM179" s="1">
        <v>0</v>
      </c>
      <c r="AN179" s="1">
        <v>2189.28</v>
      </c>
      <c r="AO179" s="1">
        <v>8641.46</v>
      </c>
      <c r="AP179" s="1">
        <v>1311.35</v>
      </c>
      <c r="AQ179" s="1">
        <v>2987.87</v>
      </c>
      <c r="AR179" s="1">
        <v>1311.35</v>
      </c>
      <c r="AS179" s="1">
        <v>0</v>
      </c>
      <c r="AT179" s="1">
        <v>1311.35</v>
      </c>
      <c r="AU179" s="1">
        <v>1793.96</v>
      </c>
      <c r="AV179" s="1">
        <v>1311.35</v>
      </c>
      <c r="AW179" s="6">
        <f t="shared" si="67"/>
        <v>14924.499999999996</v>
      </c>
      <c r="AX179" s="6">
        <f t="shared" si="68"/>
        <v>22048.89</v>
      </c>
      <c r="AY179" s="4">
        <f t="shared" si="69"/>
        <v>36973.39</v>
      </c>
      <c r="AZ179" s="1"/>
      <c r="BA179" s="1"/>
      <c r="BB179" s="1"/>
      <c r="BC179" s="1"/>
      <c r="BD179" s="3">
        <f t="shared" si="62"/>
        <v>3174.140000000003</v>
      </c>
      <c r="BE179" s="3">
        <f t="shared" si="63"/>
        <v>-8395.529999999999</v>
      </c>
      <c r="BF179" s="94">
        <f t="shared" si="70"/>
        <v>-5221.389999999996</v>
      </c>
      <c r="BG179" s="81">
        <v>0</v>
      </c>
      <c r="BH179" s="81"/>
      <c r="BI179" s="80"/>
      <c r="BJ179" s="80"/>
      <c r="BK179" s="6">
        <f t="shared" si="72"/>
        <v>0</v>
      </c>
      <c r="BL179" s="94">
        <f>BF179+BK179</f>
        <v>-5221.389999999996</v>
      </c>
      <c r="BM179" s="96">
        <f t="shared" si="71"/>
        <v>-5221.389999999996</v>
      </c>
      <c r="BN179" s="104">
        <v>246849.47</v>
      </c>
    </row>
    <row r="180" spans="1:66" ht="15">
      <c r="A180" s="6">
        <v>176</v>
      </c>
      <c r="B180" s="40" t="s">
        <v>143</v>
      </c>
      <c r="C180" s="6">
        <v>462.1</v>
      </c>
      <c r="D180" s="6">
        <v>0</v>
      </c>
      <c r="E180" s="35">
        <f t="shared" si="54"/>
        <v>462.1</v>
      </c>
      <c r="F180" s="41">
        <v>3.1</v>
      </c>
      <c r="G180" s="41">
        <v>6.38</v>
      </c>
      <c r="H180" s="42">
        <f t="shared" si="55"/>
        <v>9.48</v>
      </c>
      <c r="I180" s="10">
        <f t="shared" si="56"/>
        <v>4380.7080000000005</v>
      </c>
      <c r="J180" s="9">
        <f t="shared" si="57"/>
        <v>26284.248000000003</v>
      </c>
      <c r="K180" s="32">
        <v>3.32</v>
      </c>
      <c r="L180" s="32">
        <v>6.82</v>
      </c>
      <c r="M180" s="42">
        <f t="shared" si="58"/>
        <v>10.14</v>
      </c>
      <c r="N180" s="10">
        <f t="shared" si="61"/>
        <v>4685.694</v>
      </c>
      <c r="O180" s="9">
        <f t="shared" si="59"/>
        <v>28114.164000000004</v>
      </c>
      <c r="P180" s="55">
        <f t="shared" si="60"/>
        <v>54398.41200000001</v>
      </c>
      <c r="Q180" s="8"/>
      <c r="R180" s="55">
        <f t="shared" si="64"/>
        <v>54398.41200000001</v>
      </c>
      <c r="S180" s="111">
        <v>54342.96</v>
      </c>
      <c r="T180" s="3">
        <v>0</v>
      </c>
      <c r="U180" s="1">
        <v>4528.58</v>
      </c>
      <c r="V180" s="82">
        <f t="shared" si="65"/>
        <v>0</v>
      </c>
      <c r="W180" s="82">
        <f t="shared" si="66"/>
        <v>54342.96</v>
      </c>
      <c r="X180" s="3"/>
      <c r="Y180" s="6">
        <v>0</v>
      </c>
      <c r="Z180" s="6">
        <v>5910.27</v>
      </c>
      <c r="AA180" s="6"/>
      <c r="AB180" s="6">
        <v>910.34</v>
      </c>
      <c r="AC180" s="1">
        <v>0</v>
      </c>
      <c r="AD180" s="1">
        <v>1625.98</v>
      </c>
      <c r="AE180" s="1"/>
      <c r="AF180" s="3">
        <v>910.34</v>
      </c>
      <c r="AG180" s="1"/>
      <c r="AH180" s="1">
        <v>910.34</v>
      </c>
      <c r="AI180" s="1">
        <v>0</v>
      </c>
      <c r="AJ180" s="1">
        <v>1119.68</v>
      </c>
      <c r="AK180" s="1">
        <v>0</v>
      </c>
      <c r="AL180" s="1">
        <v>3207.31</v>
      </c>
      <c r="AM180" s="1">
        <v>0</v>
      </c>
      <c r="AN180" s="1">
        <v>13213.23</v>
      </c>
      <c r="AO180" s="1">
        <v>0</v>
      </c>
      <c r="AP180" s="1">
        <v>5531.38</v>
      </c>
      <c r="AQ180" s="1">
        <v>0</v>
      </c>
      <c r="AR180" s="1">
        <v>1393.71</v>
      </c>
      <c r="AS180" s="1">
        <v>0</v>
      </c>
      <c r="AT180" s="1">
        <v>1520.03</v>
      </c>
      <c r="AU180" s="1">
        <v>0</v>
      </c>
      <c r="AV180" s="1">
        <v>1600.03</v>
      </c>
      <c r="AW180" s="6">
        <f t="shared" si="67"/>
        <v>0</v>
      </c>
      <c r="AX180" s="6">
        <f t="shared" si="68"/>
        <v>37852.63999999999</v>
      </c>
      <c r="AY180" s="4">
        <f t="shared" si="69"/>
        <v>37852.63999999999</v>
      </c>
      <c r="AZ180" s="1"/>
      <c r="BA180" s="1"/>
      <c r="BB180" s="1"/>
      <c r="BC180" s="1"/>
      <c r="BD180" s="3">
        <f t="shared" si="62"/>
        <v>0</v>
      </c>
      <c r="BE180" s="3">
        <f t="shared" si="63"/>
        <v>16490.320000000007</v>
      </c>
      <c r="BF180" s="13">
        <f t="shared" si="70"/>
        <v>16490.320000000007</v>
      </c>
      <c r="BG180" s="81">
        <v>2778.76</v>
      </c>
      <c r="BH180" s="61"/>
      <c r="BI180" s="59"/>
      <c r="BJ180" s="59"/>
      <c r="BK180" s="1">
        <f t="shared" si="72"/>
        <v>2778.76</v>
      </c>
      <c r="BL180" s="91"/>
      <c r="BM180" s="101">
        <f t="shared" si="71"/>
        <v>19269.08000000001</v>
      </c>
      <c r="BN180" s="104">
        <v>284194.89</v>
      </c>
    </row>
    <row r="181" spans="1:66" ht="15">
      <c r="A181" s="6">
        <v>177</v>
      </c>
      <c r="B181" s="19" t="s">
        <v>317</v>
      </c>
      <c r="C181" s="6">
        <v>382</v>
      </c>
      <c r="D181" s="6">
        <v>0</v>
      </c>
      <c r="E181" s="35">
        <f t="shared" si="54"/>
        <v>382</v>
      </c>
      <c r="F181" s="48">
        <v>3.1</v>
      </c>
      <c r="G181" s="48">
        <v>3.46</v>
      </c>
      <c r="H181" s="49">
        <f t="shared" si="55"/>
        <v>6.5600000000000005</v>
      </c>
      <c r="I181" s="10">
        <f t="shared" si="56"/>
        <v>2505.92</v>
      </c>
      <c r="J181" s="9">
        <f t="shared" si="57"/>
        <v>15035.52</v>
      </c>
      <c r="K181" s="32">
        <v>3.32</v>
      </c>
      <c r="L181" s="32">
        <v>3.7</v>
      </c>
      <c r="M181" s="49">
        <f t="shared" si="58"/>
        <v>7.02</v>
      </c>
      <c r="N181" s="10">
        <f t="shared" si="61"/>
        <v>2681.64</v>
      </c>
      <c r="O181" s="9">
        <f t="shared" si="59"/>
        <v>16089.84</v>
      </c>
      <c r="P181" s="55">
        <f t="shared" si="60"/>
        <v>31125.36</v>
      </c>
      <c r="Q181" s="8"/>
      <c r="R181" s="55">
        <f t="shared" si="64"/>
        <v>31125.36</v>
      </c>
      <c r="S181" s="111">
        <v>31079.52</v>
      </c>
      <c r="T181" s="3">
        <v>0</v>
      </c>
      <c r="U181" s="1">
        <v>2589.96</v>
      </c>
      <c r="V181" s="82">
        <f t="shared" si="65"/>
        <v>0</v>
      </c>
      <c r="W181" s="82">
        <f t="shared" si="66"/>
        <v>31079.52</v>
      </c>
      <c r="X181" s="3"/>
      <c r="Y181" s="6">
        <v>0</v>
      </c>
      <c r="Z181" s="6">
        <v>752.54</v>
      </c>
      <c r="AA181" s="6"/>
      <c r="AB181" s="6">
        <v>752.54</v>
      </c>
      <c r="AC181" s="1">
        <v>0</v>
      </c>
      <c r="AD181" s="1">
        <v>752.54</v>
      </c>
      <c r="AE181" s="1"/>
      <c r="AF181" s="3">
        <v>752.54</v>
      </c>
      <c r="AG181" s="1"/>
      <c r="AH181" s="1">
        <v>752.54</v>
      </c>
      <c r="AI181" s="1">
        <v>0</v>
      </c>
      <c r="AJ181" s="1">
        <v>961.88</v>
      </c>
      <c r="AK181" s="1">
        <v>0</v>
      </c>
      <c r="AL181" s="1">
        <v>806.02</v>
      </c>
      <c r="AM181" s="1">
        <v>0</v>
      </c>
      <c r="AN181" s="1">
        <v>7044.91</v>
      </c>
      <c r="AO181" s="1">
        <v>0</v>
      </c>
      <c r="AP181" s="1">
        <v>806.02</v>
      </c>
      <c r="AQ181" s="1">
        <v>0</v>
      </c>
      <c r="AR181" s="1">
        <v>1224.7</v>
      </c>
      <c r="AS181" s="1">
        <v>0</v>
      </c>
      <c r="AT181" s="1">
        <v>3332.93</v>
      </c>
      <c r="AU181" s="1">
        <v>0</v>
      </c>
      <c r="AV181" s="1">
        <v>3841.07</v>
      </c>
      <c r="AW181" s="6">
        <f t="shared" si="67"/>
        <v>0</v>
      </c>
      <c r="AX181" s="6">
        <f t="shared" si="68"/>
        <v>21780.23</v>
      </c>
      <c r="AY181" s="4">
        <f t="shared" si="69"/>
        <v>21780.23</v>
      </c>
      <c r="AZ181" s="1"/>
      <c r="BA181" s="1"/>
      <c r="BB181" s="1"/>
      <c r="BC181" s="1"/>
      <c r="BD181" s="3">
        <f t="shared" si="62"/>
        <v>0</v>
      </c>
      <c r="BE181" s="3">
        <f t="shared" si="63"/>
        <v>9299.29</v>
      </c>
      <c r="BF181" s="13">
        <f t="shared" si="70"/>
        <v>9299.29</v>
      </c>
      <c r="BG181" s="81">
        <v>12405</v>
      </c>
      <c r="BH181" s="81"/>
      <c r="BI181" s="80"/>
      <c r="BJ181" s="80"/>
      <c r="BK181" s="1">
        <f t="shared" si="72"/>
        <v>12405</v>
      </c>
      <c r="BL181" s="91"/>
      <c r="BM181" s="101">
        <f t="shared" si="71"/>
        <v>21704.29</v>
      </c>
      <c r="BN181" s="104">
        <v>88051.16</v>
      </c>
    </row>
    <row r="182" spans="1:66" ht="15">
      <c r="A182" s="6">
        <v>178</v>
      </c>
      <c r="B182" s="40" t="s">
        <v>144</v>
      </c>
      <c r="C182" s="6">
        <v>1423.1</v>
      </c>
      <c r="D182" s="6">
        <v>337</v>
      </c>
      <c r="E182" s="35">
        <f t="shared" si="54"/>
        <v>1760.1</v>
      </c>
      <c r="F182" s="41">
        <v>3.1</v>
      </c>
      <c r="G182" s="41">
        <v>3.7</v>
      </c>
      <c r="H182" s="42">
        <f t="shared" si="55"/>
        <v>6.800000000000001</v>
      </c>
      <c r="I182" s="10">
        <f t="shared" si="56"/>
        <v>11968.68</v>
      </c>
      <c r="J182" s="9">
        <f t="shared" si="57"/>
        <v>71812.08</v>
      </c>
      <c r="K182" s="32">
        <v>3.32</v>
      </c>
      <c r="L182" s="32">
        <v>3.95</v>
      </c>
      <c r="M182" s="42">
        <f t="shared" si="58"/>
        <v>7.27</v>
      </c>
      <c r="N182" s="10">
        <f t="shared" si="61"/>
        <v>12795.926999999998</v>
      </c>
      <c r="O182" s="9">
        <f t="shared" si="59"/>
        <v>76775.56199999999</v>
      </c>
      <c r="P182" s="55">
        <f t="shared" si="60"/>
        <v>148587.642</v>
      </c>
      <c r="Q182" s="8"/>
      <c r="R182" s="55">
        <f t="shared" si="64"/>
        <v>148587.642</v>
      </c>
      <c r="S182" s="111">
        <v>148482.06</v>
      </c>
      <c r="T182" s="3">
        <v>0</v>
      </c>
      <c r="U182" s="1">
        <v>12373.51</v>
      </c>
      <c r="V182" s="82">
        <f t="shared" si="65"/>
        <v>0</v>
      </c>
      <c r="W182" s="82">
        <f t="shared" si="66"/>
        <v>148482.12</v>
      </c>
      <c r="X182" s="3"/>
      <c r="Y182" s="6">
        <v>0</v>
      </c>
      <c r="Z182" s="6">
        <v>7753.24</v>
      </c>
      <c r="AA182" s="6"/>
      <c r="AB182" s="6">
        <v>11806.82</v>
      </c>
      <c r="AC182" s="1">
        <v>0</v>
      </c>
      <c r="AD182" s="1">
        <v>15850.18</v>
      </c>
      <c r="AE182" s="1"/>
      <c r="AF182" s="3">
        <v>3645.05</v>
      </c>
      <c r="AG182" s="1"/>
      <c r="AH182" s="1">
        <v>3645.05</v>
      </c>
      <c r="AI182" s="1">
        <v>0</v>
      </c>
      <c r="AJ182" s="1">
        <v>3979.99</v>
      </c>
      <c r="AK182" s="1">
        <v>0</v>
      </c>
      <c r="AL182" s="1">
        <v>4311.88</v>
      </c>
      <c r="AM182" s="1">
        <v>0</v>
      </c>
      <c r="AN182" s="1">
        <v>6503.48</v>
      </c>
      <c r="AO182" s="1">
        <v>0</v>
      </c>
      <c r="AP182" s="1">
        <v>11163.3</v>
      </c>
      <c r="AQ182" s="1">
        <v>0</v>
      </c>
      <c r="AR182" s="1">
        <v>6335.82</v>
      </c>
      <c r="AS182" s="1">
        <v>0</v>
      </c>
      <c r="AT182" s="1">
        <v>53788.86</v>
      </c>
      <c r="AU182" s="1">
        <v>0</v>
      </c>
      <c r="AV182" s="1">
        <v>3891.46</v>
      </c>
      <c r="AW182" s="6">
        <f t="shared" si="67"/>
        <v>0</v>
      </c>
      <c r="AX182" s="6">
        <f t="shared" si="68"/>
        <v>132675.13</v>
      </c>
      <c r="AY182" s="4">
        <f t="shared" si="69"/>
        <v>132675.13</v>
      </c>
      <c r="AZ182" s="1"/>
      <c r="BA182" s="1"/>
      <c r="BB182" s="1">
        <v>5245</v>
      </c>
      <c r="BC182" s="1"/>
      <c r="BD182" s="3">
        <f t="shared" si="62"/>
        <v>-5245</v>
      </c>
      <c r="BE182" s="3">
        <f t="shared" si="63"/>
        <v>15806.98999999999</v>
      </c>
      <c r="BF182" s="13">
        <f t="shared" si="70"/>
        <v>10561.98999999999</v>
      </c>
      <c r="BG182" s="81">
        <v>35816.94</v>
      </c>
      <c r="BH182" s="81"/>
      <c r="BI182" s="80">
        <v>2306</v>
      </c>
      <c r="BJ182" s="80"/>
      <c r="BK182" s="1">
        <f t="shared" si="72"/>
        <v>38122.94</v>
      </c>
      <c r="BL182" s="91"/>
      <c r="BM182" s="101">
        <f t="shared" si="71"/>
        <v>48684.92999999999</v>
      </c>
      <c r="BN182" s="104">
        <v>60001.02</v>
      </c>
    </row>
    <row r="183" spans="1:66" ht="15">
      <c r="A183" s="6">
        <v>179</v>
      </c>
      <c r="B183" s="31" t="s">
        <v>145</v>
      </c>
      <c r="C183" s="6">
        <v>629</v>
      </c>
      <c r="D183" s="6">
        <v>0</v>
      </c>
      <c r="E183" s="35">
        <f t="shared" si="54"/>
        <v>629</v>
      </c>
      <c r="F183" s="32">
        <v>3.1</v>
      </c>
      <c r="G183" s="32">
        <v>7.47</v>
      </c>
      <c r="H183" s="33">
        <f t="shared" si="55"/>
        <v>10.57</v>
      </c>
      <c r="I183" s="10">
        <f t="shared" si="56"/>
        <v>6648.53</v>
      </c>
      <c r="J183" s="9">
        <f t="shared" si="57"/>
        <v>39891.18</v>
      </c>
      <c r="K183" s="32">
        <v>3.32</v>
      </c>
      <c r="L183" s="32">
        <v>7.98</v>
      </c>
      <c r="M183" s="33">
        <f t="shared" si="58"/>
        <v>11.3</v>
      </c>
      <c r="N183" s="10">
        <f t="shared" si="61"/>
        <v>7107.700000000001</v>
      </c>
      <c r="O183" s="9">
        <f t="shared" si="59"/>
        <v>42646.200000000004</v>
      </c>
      <c r="P183" s="55">
        <f t="shared" si="60"/>
        <v>82537.38</v>
      </c>
      <c r="Q183" s="8">
        <v>13604.64</v>
      </c>
      <c r="R183" s="55">
        <f t="shared" si="64"/>
        <v>68932.74</v>
      </c>
      <c r="S183" s="111">
        <v>68857.26</v>
      </c>
      <c r="T183" s="3">
        <v>3332.48</v>
      </c>
      <c r="U183" s="1">
        <v>2405.63</v>
      </c>
      <c r="V183" s="82">
        <f t="shared" si="65"/>
        <v>39989.76</v>
      </c>
      <c r="W183" s="82">
        <f t="shared" si="66"/>
        <v>28867.56</v>
      </c>
      <c r="X183" s="3"/>
      <c r="Y183" s="6">
        <v>463.39</v>
      </c>
      <c r="Z183" s="6">
        <v>8520.53</v>
      </c>
      <c r="AA183" s="6">
        <v>10279.16</v>
      </c>
      <c r="AB183" s="6">
        <v>4001.72</v>
      </c>
      <c r="AC183" s="1">
        <v>1000</v>
      </c>
      <c r="AD183" s="1">
        <v>1416.78</v>
      </c>
      <c r="AE183" s="1">
        <v>0</v>
      </c>
      <c r="AF183" s="3">
        <v>1921.29</v>
      </c>
      <c r="AG183" s="1">
        <v>0</v>
      </c>
      <c r="AH183" s="1">
        <v>1416.78</v>
      </c>
      <c r="AI183" s="1">
        <v>2418.77</v>
      </c>
      <c r="AJ183" s="1">
        <v>1416.78</v>
      </c>
      <c r="AK183" s="1">
        <v>0</v>
      </c>
      <c r="AL183" s="1">
        <v>8813.76</v>
      </c>
      <c r="AM183" s="1">
        <v>1125.54</v>
      </c>
      <c r="AN183" s="1">
        <v>1504.84</v>
      </c>
      <c r="AO183" s="1">
        <v>13416.02</v>
      </c>
      <c r="AP183" s="1">
        <v>2640.9</v>
      </c>
      <c r="AQ183" s="1">
        <v>0</v>
      </c>
      <c r="AR183" s="1">
        <v>2639.16</v>
      </c>
      <c r="AS183" s="1">
        <v>0</v>
      </c>
      <c r="AT183" s="1">
        <v>1504.84</v>
      </c>
      <c r="AU183" s="1">
        <v>1590.72</v>
      </c>
      <c r="AV183" s="1">
        <v>1504.84</v>
      </c>
      <c r="AW183" s="6">
        <f t="shared" si="67"/>
        <v>30293.600000000002</v>
      </c>
      <c r="AX183" s="6">
        <f t="shared" si="68"/>
        <v>37302.219999999994</v>
      </c>
      <c r="AY183" s="4">
        <f t="shared" si="69"/>
        <v>67595.81999999999</v>
      </c>
      <c r="AZ183" s="1"/>
      <c r="BA183" s="1"/>
      <c r="BB183" s="1"/>
      <c r="BC183" s="1"/>
      <c r="BD183" s="3">
        <f t="shared" si="62"/>
        <v>9696.16</v>
      </c>
      <c r="BE183" s="3">
        <f t="shared" si="63"/>
        <v>-8434.659999999993</v>
      </c>
      <c r="BF183" s="13">
        <f t="shared" si="70"/>
        <v>1261.5000000000073</v>
      </c>
      <c r="BG183" s="81">
        <v>0</v>
      </c>
      <c r="BH183" s="81"/>
      <c r="BI183" s="80"/>
      <c r="BJ183" s="80"/>
      <c r="BK183" s="1">
        <f t="shared" si="72"/>
        <v>0</v>
      </c>
      <c r="BL183" s="91"/>
      <c r="BM183" s="101">
        <f t="shared" si="71"/>
        <v>1261.5000000000073</v>
      </c>
      <c r="BN183" s="104">
        <v>15602.12</v>
      </c>
    </row>
    <row r="184" spans="1:66" ht="15">
      <c r="A184" s="6">
        <v>180</v>
      </c>
      <c r="B184" s="19" t="s">
        <v>318</v>
      </c>
      <c r="C184" s="6">
        <v>539.9</v>
      </c>
      <c r="D184" s="6">
        <v>0</v>
      </c>
      <c r="E184" s="35">
        <f t="shared" si="54"/>
        <v>539.9</v>
      </c>
      <c r="F184" s="48">
        <v>3.1</v>
      </c>
      <c r="G184" s="48">
        <v>6.47</v>
      </c>
      <c r="H184" s="49">
        <f t="shared" si="55"/>
        <v>9.57</v>
      </c>
      <c r="I184" s="10">
        <f t="shared" si="56"/>
        <v>5166.843</v>
      </c>
      <c r="J184" s="9">
        <f t="shared" si="57"/>
        <v>31001.057999999997</v>
      </c>
      <c r="K184" s="32">
        <v>3.32</v>
      </c>
      <c r="L184" s="32">
        <v>6.9</v>
      </c>
      <c r="M184" s="49">
        <f t="shared" si="58"/>
        <v>10.22</v>
      </c>
      <c r="N184" s="10">
        <f t="shared" si="61"/>
        <v>5517.778</v>
      </c>
      <c r="O184" s="9">
        <f t="shared" si="59"/>
        <v>33106.668000000005</v>
      </c>
      <c r="P184" s="55">
        <f t="shared" si="60"/>
        <v>64107.726</v>
      </c>
      <c r="Q184" s="8"/>
      <c r="R184" s="55">
        <f t="shared" si="64"/>
        <v>64107.726</v>
      </c>
      <c r="S184" s="111">
        <v>64075.32</v>
      </c>
      <c r="T184" s="3">
        <v>0</v>
      </c>
      <c r="U184" s="1">
        <v>5339.61</v>
      </c>
      <c r="V184" s="82">
        <f t="shared" si="65"/>
        <v>0</v>
      </c>
      <c r="W184" s="82">
        <f t="shared" si="66"/>
        <v>64075.31999999999</v>
      </c>
      <c r="X184" s="3"/>
      <c r="Y184" s="6">
        <v>0</v>
      </c>
      <c r="Z184" s="6">
        <v>993.42</v>
      </c>
      <c r="AA184" s="6"/>
      <c r="AB184" s="6">
        <v>993.42</v>
      </c>
      <c r="AC184" s="1">
        <v>0</v>
      </c>
      <c r="AD184" s="1">
        <v>993.42</v>
      </c>
      <c r="AE184" s="1"/>
      <c r="AF184" s="3">
        <v>993.42</v>
      </c>
      <c r="AG184" s="1"/>
      <c r="AH184" s="1">
        <v>993.42</v>
      </c>
      <c r="AI184" s="1">
        <v>0</v>
      </c>
      <c r="AJ184" s="1">
        <v>1244.63</v>
      </c>
      <c r="AK184" s="1">
        <v>0</v>
      </c>
      <c r="AL184" s="1">
        <v>993.42</v>
      </c>
      <c r="AM184" s="1">
        <v>0</v>
      </c>
      <c r="AN184" s="1">
        <v>1161.59</v>
      </c>
      <c r="AO184" s="1">
        <v>0</v>
      </c>
      <c r="AP184" s="1">
        <v>993.42</v>
      </c>
      <c r="AQ184" s="1">
        <v>0</v>
      </c>
      <c r="AR184" s="1">
        <v>13708.48</v>
      </c>
      <c r="AS184" s="1">
        <v>0</v>
      </c>
      <c r="AT184" s="1">
        <v>993.42</v>
      </c>
      <c r="AU184" s="1">
        <v>0</v>
      </c>
      <c r="AV184" s="1">
        <v>993.42</v>
      </c>
      <c r="AW184" s="6">
        <f t="shared" si="67"/>
        <v>0</v>
      </c>
      <c r="AX184" s="6">
        <f t="shared" si="68"/>
        <v>25055.479999999996</v>
      </c>
      <c r="AY184" s="4">
        <f t="shared" si="69"/>
        <v>25055.479999999996</v>
      </c>
      <c r="AZ184" s="1"/>
      <c r="BA184" s="1"/>
      <c r="BB184" s="1"/>
      <c r="BC184" s="1"/>
      <c r="BD184" s="3">
        <f t="shared" si="62"/>
        <v>0</v>
      </c>
      <c r="BE184" s="3">
        <f t="shared" si="63"/>
        <v>39019.84</v>
      </c>
      <c r="BF184" s="13">
        <f t="shared" si="70"/>
        <v>39019.84</v>
      </c>
      <c r="BG184" s="81">
        <v>344.11</v>
      </c>
      <c r="BH184" s="81"/>
      <c r="BI184" s="80"/>
      <c r="BJ184" s="80"/>
      <c r="BK184" s="1">
        <f t="shared" si="72"/>
        <v>344.11</v>
      </c>
      <c r="BL184" s="91"/>
      <c r="BM184" s="101">
        <f t="shared" si="71"/>
        <v>39363.95</v>
      </c>
      <c r="BN184" s="104">
        <v>300884.58</v>
      </c>
    </row>
    <row r="185" spans="1:66" ht="15">
      <c r="A185" s="6">
        <v>181</v>
      </c>
      <c r="B185" s="40" t="s">
        <v>146</v>
      </c>
      <c r="C185" s="6">
        <v>2020.2</v>
      </c>
      <c r="D185" s="6">
        <v>0</v>
      </c>
      <c r="E185" s="35">
        <f t="shared" si="54"/>
        <v>2020.2</v>
      </c>
      <c r="F185" s="41">
        <v>3.1</v>
      </c>
      <c r="G185" s="41">
        <v>7.47</v>
      </c>
      <c r="H185" s="42">
        <f t="shared" si="55"/>
        <v>10.57</v>
      </c>
      <c r="I185" s="10">
        <f t="shared" si="56"/>
        <v>21353.514000000003</v>
      </c>
      <c r="J185" s="9">
        <f t="shared" si="57"/>
        <v>128121.08400000002</v>
      </c>
      <c r="K185" s="32">
        <v>3.32</v>
      </c>
      <c r="L185" s="32">
        <v>7.98</v>
      </c>
      <c r="M185" s="42">
        <f t="shared" si="58"/>
        <v>11.3</v>
      </c>
      <c r="N185" s="10">
        <f t="shared" si="61"/>
        <v>22828.260000000002</v>
      </c>
      <c r="O185" s="9">
        <f t="shared" si="59"/>
        <v>136969.56</v>
      </c>
      <c r="P185" s="55">
        <f t="shared" si="60"/>
        <v>265090.64400000003</v>
      </c>
      <c r="Q185" s="8"/>
      <c r="R185" s="55">
        <f t="shared" si="64"/>
        <v>265090.64400000003</v>
      </c>
      <c r="S185" s="111">
        <v>264848.16</v>
      </c>
      <c r="T185" s="3">
        <v>0</v>
      </c>
      <c r="U185" s="1">
        <v>22070.68</v>
      </c>
      <c r="V185" s="82">
        <f t="shared" si="65"/>
        <v>0</v>
      </c>
      <c r="W185" s="82">
        <f t="shared" si="66"/>
        <v>264848.16000000003</v>
      </c>
      <c r="X185" s="3"/>
      <c r="Y185" s="6">
        <v>0</v>
      </c>
      <c r="Z185" s="6">
        <v>10830.04</v>
      </c>
      <c r="AA185" s="6"/>
      <c r="AB185" s="6">
        <v>12366.43</v>
      </c>
      <c r="AC185" s="1">
        <v>0</v>
      </c>
      <c r="AD185" s="1">
        <v>63733.79</v>
      </c>
      <c r="AE185" s="1"/>
      <c r="AF185" s="3">
        <v>30782.48</v>
      </c>
      <c r="AG185" s="1"/>
      <c r="AH185" s="1">
        <v>21881.77</v>
      </c>
      <c r="AI185" s="1">
        <v>0</v>
      </c>
      <c r="AJ185" s="1">
        <v>13433.96</v>
      </c>
      <c r="AK185" s="1">
        <v>0</v>
      </c>
      <c r="AL185" s="1">
        <v>10214.22</v>
      </c>
      <c r="AM185" s="1">
        <v>0</v>
      </c>
      <c r="AN185" s="1">
        <v>16688.47</v>
      </c>
      <c r="AO185" s="1">
        <v>0</v>
      </c>
      <c r="AP185" s="1">
        <v>11444.87</v>
      </c>
      <c r="AQ185" s="1">
        <v>0</v>
      </c>
      <c r="AR185" s="1">
        <v>11035.41</v>
      </c>
      <c r="AS185" s="1">
        <v>0</v>
      </c>
      <c r="AT185" s="1">
        <v>10930.03</v>
      </c>
      <c r="AU185" s="1">
        <v>0</v>
      </c>
      <c r="AV185" s="1">
        <v>22474.18</v>
      </c>
      <c r="AW185" s="6">
        <f t="shared" si="67"/>
        <v>0</v>
      </c>
      <c r="AX185" s="6">
        <f t="shared" si="68"/>
        <v>235815.65</v>
      </c>
      <c r="AY185" s="4">
        <f t="shared" si="69"/>
        <v>235815.65</v>
      </c>
      <c r="AZ185" s="1"/>
      <c r="BA185" s="1"/>
      <c r="BB185" s="1"/>
      <c r="BC185" s="1"/>
      <c r="BD185" s="3">
        <f t="shared" si="62"/>
        <v>0</v>
      </c>
      <c r="BE185" s="3">
        <f t="shared" si="63"/>
        <v>29032.51000000004</v>
      </c>
      <c r="BF185" s="13">
        <f t="shared" si="70"/>
        <v>29032.51000000004</v>
      </c>
      <c r="BG185" s="81">
        <v>7348.39</v>
      </c>
      <c r="BH185" s="81"/>
      <c r="BI185" s="80"/>
      <c r="BJ185" s="80"/>
      <c r="BK185" s="1">
        <f t="shared" si="72"/>
        <v>7348.39</v>
      </c>
      <c r="BL185" s="91"/>
      <c r="BM185" s="101">
        <f t="shared" si="71"/>
        <v>36380.90000000004</v>
      </c>
      <c r="BN185" s="104">
        <v>220413.29</v>
      </c>
    </row>
    <row r="186" spans="1:66" ht="15">
      <c r="A186" s="6">
        <v>182</v>
      </c>
      <c r="B186" s="40" t="s">
        <v>147</v>
      </c>
      <c r="C186" s="6">
        <v>2006.4</v>
      </c>
      <c r="D186" s="6">
        <v>0</v>
      </c>
      <c r="E186" s="35">
        <f t="shared" si="54"/>
        <v>2006.4</v>
      </c>
      <c r="F186" s="41">
        <v>3.1</v>
      </c>
      <c r="G186" s="41">
        <v>7.65</v>
      </c>
      <c r="H186" s="42">
        <f t="shared" si="55"/>
        <v>10.75</v>
      </c>
      <c r="I186" s="10">
        <f t="shared" si="56"/>
        <v>21568.8</v>
      </c>
      <c r="J186" s="9">
        <f t="shared" si="57"/>
        <v>129412.79999999999</v>
      </c>
      <c r="K186" s="32">
        <v>3.32</v>
      </c>
      <c r="L186" s="32">
        <v>8.17</v>
      </c>
      <c r="M186" s="42">
        <f t="shared" si="58"/>
        <v>11.49</v>
      </c>
      <c r="N186" s="10">
        <f t="shared" si="61"/>
        <v>23053.536</v>
      </c>
      <c r="O186" s="9">
        <f t="shared" si="59"/>
        <v>138321.21600000001</v>
      </c>
      <c r="P186" s="55">
        <f t="shared" si="60"/>
        <v>267734.016</v>
      </c>
      <c r="Q186" s="8"/>
      <c r="R186" s="55">
        <f t="shared" si="64"/>
        <v>267734.016</v>
      </c>
      <c r="S186" s="111">
        <v>267493.2</v>
      </c>
      <c r="T186" s="3">
        <v>0</v>
      </c>
      <c r="U186" s="1">
        <v>22291.1</v>
      </c>
      <c r="V186" s="82">
        <f t="shared" si="65"/>
        <v>0</v>
      </c>
      <c r="W186" s="82">
        <f t="shared" si="66"/>
        <v>267493.19999999995</v>
      </c>
      <c r="X186" s="3"/>
      <c r="Y186" s="6">
        <v>0</v>
      </c>
      <c r="Z186" s="6">
        <v>17793.5</v>
      </c>
      <c r="AA186" s="6"/>
      <c r="AB186" s="6">
        <v>11523.12</v>
      </c>
      <c r="AC186" s="1">
        <v>0</v>
      </c>
      <c r="AD186" s="1">
        <v>62237.55</v>
      </c>
      <c r="AE186" s="1"/>
      <c r="AF186" s="3">
        <v>10967.71</v>
      </c>
      <c r="AG186" s="1"/>
      <c r="AH186" s="1">
        <v>21536.48</v>
      </c>
      <c r="AI186" s="1">
        <v>0</v>
      </c>
      <c r="AJ186" s="1">
        <v>20393.89</v>
      </c>
      <c r="AK186" s="1">
        <v>0</v>
      </c>
      <c r="AL186" s="1">
        <v>9728.11</v>
      </c>
      <c r="AM186" s="1">
        <v>0</v>
      </c>
      <c r="AN186" s="1">
        <v>20542.92</v>
      </c>
      <c r="AO186" s="1">
        <v>0</v>
      </c>
      <c r="AP186" s="1">
        <v>11459.57</v>
      </c>
      <c r="AQ186" s="1">
        <v>0</v>
      </c>
      <c r="AR186" s="1">
        <v>13067.18</v>
      </c>
      <c r="AS186" s="1">
        <v>0</v>
      </c>
      <c r="AT186" s="1">
        <v>12213.38</v>
      </c>
      <c r="AU186" s="1">
        <v>0</v>
      </c>
      <c r="AV186" s="1">
        <v>12673.32</v>
      </c>
      <c r="AW186" s="6">
        <f t="shared" si="67"/>
        <v>0</v>
      </c>
      <c r="AX186" s="6">
        <f t="shared" si="68"/>
        <v>224136.72999999998</v>
      </c>
      <c r="AY186" s="4">
        <f t="shared" si="69"/>
        <v>224136.72999999998</v>
      </c>
      <c r="AZ186" s="1"/>
      <c r="BA186" s="1"/>
      <c r="BB186" s="1"/>
      <c r="BC186" s="1"/>
      <c r="BD186" s="3">
        <f t="shared" si="62"/>
        <v>0</v>
      </c>
      <c r="BE186" s="3">
        <f t="shared" si="63"/>
        <v>43356.46999999997</v>
      </c>
      <c r="BF186" s="13">
        <f t="shared" si="70"/>
        <v>43356.46999999997</v>
      </c>
      <c r="BG186" s="81">
        <v>13186.49</v>
      </c>
      <c r="BH186" s="81"/>
      <c r="BI186" s="80">
        <v>2306</v>
      </c>
      <c r="BJ186" s="80"/>
      <c r="BK186" s="1">
        <f t="shared" si="72"/>
        <v>15492.49</v>
      </c>
      <c r="BL186" s="91"/>
      <c r="BM186" s="101">
        <f t="shared" si="71"/>
        <v>58848.95999999997</v>
      </c>
      <c r="BN186" s="104">
        <v>157169.03</v>
      </c>
    </row>
    <row r="187" spans="1:66" ht="15">
      <c r="A187" s="6">
        <v>183</v>
      </c>
      <c r="B187" s="31" t="s">
        <v>148</v>
      </c>
      <c r="C187" s="6">
        <v>627.9</v>
      </c>
      <c r="D187" s="6">
        <v>0</v>
      </c>
      <c r="E187" s="35">
        <f t="shared" si="54"/>
        <v>627.9</v>
      </c>
      <c r="F187" s="32">
        <v>3.1</v>
      </c>
      <c r="G187" s="32">
        <v>3.52</v>
      </c>
      <c r="H187" s="33">
        <f t="shared" si="55"/>
        <v>6.62</v>
      </c>
      <c r="I187" s="10">
        <f t="shared" si="56"/>
        <v>4156.698</v>
      </c>
      <c r="J187" s="9">
        <f t="shared" si="57"/>
        <v>24940.188000000002</v>
      </c>
      <c r="K187" s="32">
        <v>3.32</v>
      </c>
      <c r="L187" s="32">
        <v>3.76</v>
      </c>
      <c r="M187" s="33">
        <f t="shared" si="58"/>
        <v>7.08</v>
      </c>
      <c r="N187" s="10">
        <f t="shared" si="61"/>
        <v>4445.532</v>
      </c>
      <c r="O187" s="9">
        <f t="shared" si="59"/>
        <v>26673.192000000003</v>
      </c>
      <c r="P187" s="55">
        <f t="shared" si="60"/>
        <v>51613.380000000005</v>
      </c>
      <c r="Q187" s="8"/>
      <c r="R187" s="55">
        <f t="shared" si="64"/>
        <v>51613.380000000005</v>
      </c>
      <c r="S187" s="111">
        <v>51575.7</v>
      </c>
      <c r="T187" s="3">
        <v>1493.65</v>
      </c>
      <c r="U187" s="1">
        <v>2804.33</v>
      </c>
      <c r="V187" s="82">
        <f t="shared" si="65"/>
        <v>17923.800000000003</v>
      </c>
      <c r="W187" s="82">
        <f t="shared" si="66"/>
        <v>33651.96</v>
      </c>
      <c r="X187" s="3"/>
      <c r="Y187" s="6">
        <v>0</v>
      </c>
      <c r="Z187" s="6">
        <v>1414.61</v>
      </c>
      <c r="AA187" s="6">
        <v>7779.16</v>
      </c>
      <c r="AB187" s="6">
        <v>2020.52</v>
      </c>
      <c r="AC187" s="1">
        <v>0</v>
      </c>
      <c r="AD187" s="1">
        <v>10190.25</v>
      </c>
      <c r="AE187" s="59">
        <v>72346.08</v>
      </c>
      <c r="AF187" s="67">
        <v>1414.61</v>
      </c>
      <c r="AG187" s="1">
        <v>0</v>
      </c>
      <c r="AH187" s="1">
        <v>1414.61</v>
      </c>
      <c r="AI187" s="1">
        <v>251.21</v>
      </c>
      <c r="AJ187" s="1">
        <v>1414.61</v>
      </c>
      <c r="AK187" s="1">
        <v>0</v>
      </c>
      <c r="AL187" s="1">
        <v>1502.52</v>
      </c>
      <c r="AM187" s="1">
        <v>1031.7</v>
      </c>
      <c r="AN187" s="1">
        <v>1502.52</v>
      </c>
      <c r="AO187" s="1">
        <v>0</v>
      </c>
      <c r="AP187" s="1">
        <v>1502.52</v>
      </c>
      <c r="AQ187" s="1">
        <v>0</v>
      </c>
      <c r="AR187" s="1">
        <v>1502.52</v>
      </c>
      <c r="AS187" s="1">
        <v>0</v>
      </c>
      <c r="AT187" s="1">
        <v>5384.72</v>
      </c>
      <c r="AU187" s="1">
        <v>0</v>
      </c>
      <c r="AV187" s="1">
        <v>14322.12</v>
      </c>
      <c r="AW187" s="6">
        <f t="shared" si="67"/>
        <v>81408.15000000001</v>
      </c>
      <c r="AX187" s="6">
        <f t="shared" si="68"/>
        <v>43586.130000000005</v>
      </c>
      <c r="AY187" s="4">
        <f t="shared" si="69"/>
        <v>124994.28000000001</v>
      </c>
      <c r="AZ187" s="1"/>
      <c r="BA187" s="1"/>
      <c r="BB187" s="1"/>
      <c r="BC187" s="1"/>
      <c r="BD187" s="3">
        <f t="shared" si="62"/>
        <v>-63484.350000000006</v>
      </c>
      <c r="BE187" s="3">
        <f t="shared" si="63"/>
        <v>-9934.170000000006</v>
      </c>
      <c r="BF187" s="94">
        <f t="shared" si="70"/>
        <v>-73418.52000000002</v>
      </c>
      <c r="BG187" s="81">
        <v>9043.38</v>
      </c>
      <c r="BH187" s="81"/>
      <c r="BI187" s="80"/>
      <c r="BJ187" s="80"/>
      <c r="BK187" s="6">
        <f t="shared" si="72"/>
        <v>9043.38</v>
      </c>
      <c r="BL187" s="94">
        <f>BF187+BK187</f>
        <v>-64375.14000000002</v>
      </c>
      <c r="BM187" s="96">
        <f t="shared" si="71"/>
        <v>-64375.14000000002</v>
      </c>
      <c r="BN187" s="104">
        <v>12801.67</v>
      </c>
    </row>
    <row r="188" spans="1:66" ht="15">
      <c r="A188" s="6">
        <v>184</v>
      </c>
      <c r="B188" s="40" t="s">
        <v>149</v>
      </c>
      <c r="C188" s="6">
        <v>406.7</v>
      </c>
      <c r="D188" s="6">
        <v>0</v>
      </c>
      <c r="E188" s="35">
        <f t="shared" si="54"/>
        <v>406.7</v>
      </c>
      <c r="F188" s="41">
        <v>3.1</v>
      </c>
      <c r="G188" s="41">
        <v>6.53</v>
      </c>
      <c r="H188" s="42">
        <f t="shared" si="55"/>
        <v>9.63</v>
      </c>
      <c r="I188" s="10">
        <f t="shared" si="56"/>
        <v>3916.521</v>
      </c>
      <c r="J188" s="9">
        <f t="shared" si="57"/>
        <v>23499.126</v>
      </c>
      <c r="K188" s="32">
        <v>3.32</v>
      </c>
      <c r="L188" s="32">
        <v>6.98</v>
      </c>
      <c r="M188" s="42">
        <f t="shared" si="58"/>
        <v>10.3</v>
      </c>
      <c r="N188" s="10">
        <f t="shared" si="61"/>
        <v>4189.01</v>
      </c>
      <c r="O188" s="9">
        <f t="shared" si="59"/>
        <v>25134.06</v>
      </c>
      <c r="P188" s="55">
        <f t="shared" si="60"/>
        <v>48633.186</v>
      </c>
      <c r="Q188" s="8"/>
      <c r="R188" s="55">
        <f t="shared" si="64"/>
        <v>48633.186</v>
      </c>
      <c r="S188" s="111">
        <v>48584.4</v>
      </c>
      <c r="T188" s="3">
        <v>0</v>
      </c>
      <c r="U188" s="1">
        <v>4048.7</v>
      </c>
      <c r="V188" s="82">
        <f t="shared" si="65"/>
        <v>0</v>
      </c>
      <c r="W188" s="82">
        <f t="shared" si="66"/>
        <v>48584.399999999994</v>
      </c>
      <c r="X188" s="3"/>
      <c r="Y188" s="6">
        <v>0</v>
      </c>
      <c r="Z188" s="6">
        <v>3116.87</v>
      </c>
      <c r="AA188" s="6"/>
      <c r="AB188" s="6">
        <v>1860.04</v>
      </c>
      <c r="AC188" s="1">
        <v>0</v>
      </c>
      <c r="AD188" s="1">
        <v>12447.32</v>
      </c>
      <c r="AE188" s="1"/>
      <c r="AF188" s="3">
        <v>1691.87</v>
      </c>
      <c r="AG188" s="1"/>
      <c r="AH188" s="1">
        <v>2538.92</v>
      </c>
      <c r="AI188" s="1">
        <v>0</v>
      </c>
      <c r="AJ188" s="1">
        <v>1901.21</v>
      </c>
      <c r="AK188" s="1">
        <v>0</v>
      </c>
      <c r="AL188" s="1">
        <v>26266.29</v>
      </c>
      <c r="AM188" s="1">
        <v>0</v>
      </c>
      <c r="AN188" s="1">
        <v>7772.67</v>
      </c>
      <c r="AO188" s="1">
        <v>0</v>
      </c>
      <c r="AP188" s="1">
        <v>1935.9</v>
      </c>
      <c r="AQ188" s="1">
        <v>0</v>
      </c>
      <c r="AR188" s="1">
        <v>858.14</v>
      </c>
      <c r="AS188" s="1">
        <v>0</v>
      </c>
      <c r="AT188" s="1">
        <v>1903.14</v>
      </c>
      <c r="AU188" s="1">
        <v>0</v>
      </c>
      <c r="AV188" s="1">
        <v>2476.28</v>
      </c>
      <c r="AW188" s="6">
        <f t="shared" si="67"/>
        <v>0</v>
      </c>
      <c r="AX188" s="6">
        <f t="shared" si="68"/>
        <v>64768.649999999994</v>
      </c>
      <c r="AY188" s="4">
        <f t="shared" si="69"/>
        <v>64768.649999999994</v>
      </c>
      <c r="AZ188" s="1"/>
      <c r="BA188" s="1"/>
      <c r="BB188" s="1"/>
      <c r="BC188" s="1"/>
      <c r="BD188" s="3">
        <f t="shared" si="62"/>
        <v>0</v>
      </c>
      <c r="BE188" s="3">
        <f t="shared" si="63"/>
        <v>-16184.25</v>
      </c>
      <c r="BF188" s="94">
        <f t="shared" si="70"/>
        <v>-16184.25</v>
      </c>
      <c r="BG188" s="81">
        <v>1534.99</v>
      </c>
      <c r="BH188" s="81"/>
      <c r="BI188" s="80"/>
      <c r="BJ188" s="80"/>
      <c r="BK188" s="6">
        <f t="shared" si="72"/>
        <v>1534.99</v>
      </c>
      <c r="BL188" s="94">
        <f>BF188+BK188</f>
        <v>-14649.26</v>
      </c>
      <c r="BM188" s="96">
        <f t="shared" si="71"/>
        <v>-14649.26</v>
      </c>
      <c r="BN188" s="104">
        <v>117949.57</v>
      </c>
    </row>
    <row r="189" spans="1:66" ht="15">
      <c r="A189" s="6">
        <v>185</v>
      </c>
      <c r="B189" s="40" t="s">
        <v>150</v>
      </c>
      <c r="C189" s="6">
        <v>1286.9</v>
      </c>
      <c r="D189" s="6">
        <v>0</v>
      </c>
      <c r="E189" s="35">
        <f t="shared" si="54"/>
        <v>1286.9</v>
      </c>
      <c r="F189" s="41">
        <v>3.1</v>
      </c>
      <c r="G189" s="41">
        <v>7.65</v>
      </c>
      <c r="H189" s="42">
        <f t="shared" si="55"/>
        <v>10.75</v>
      </c>
      <c r="I189" s="10">
        <f t="shared" si="56"/>
        <v>13834.175000000001</v>
      </c>
      <c r="J189" s="9">
        <f t="shared" si="57"/>
        <v>83005.05</v>
      </c>
      <c r="K189" s="32">
        <v>3.32</v>
      </c>
      <c r="L189" s="32">
        <v>8.17</v>
      </c>
      <c r="M189" s="42">
        <f t="shared" si="58"/>
        <v>11.49</v>
      </c>
      <c r="N189" s="10">
        <f t="shared" si="61"/>
        <v>14786.481000000002</v>
      </c>
      <c r="O189" s="9">
        <f t="shared" si="59"/>
        <v>88718.88600000001</v>
      </c>
      <c r="P189" s="55">
        <f t="shared" si="60"/>
        <v>171723.93600000002</v>
      </c>
      <c r="Q189" s="8"/>
      <c r="R189" s="55">
        <f t="shared" si="64"/>
        <v>171723.93600000002</v>
      </c>
      <c r="S189" s="111">
        <v>171569.52</v>
      </c>
      <c r="T189" s="3">
        <v>0</v>
      </c>
      <c r="U189" s="1">
        <v>14297.46</v>
      </c>
      <c r="V189" s="82">
        <f t="shared" si="65"/>
        <v>0</v>
      </c>
      <c r="W189" s="82">
        <f t="shared" si="66"/>
        <v>171569.52</v>
      </c>
      <c r="X189" s="3"/>
      <c r="Y189" s="6">
        <v>0</v>
      </c>
      <c r="Z189" s="6">
        <v>11084.04</v>
      </c>
      <c r="AA189" s="6"/>
      <c r="AB189" s="6">
        <v>9982.93</v>
      </c>
      <c r="AC189" s="1">
        <v>0</v>
      </c>
      <c r="AD189" s="1">
        <v>30037.98</v>
      </c>
      <c r="AE189" s="1"/>
      <c r="AF189" s="3">
        <v>10727.17</v>
      </c>
      <c r="AG189" s="1"/>
      <c r="AH189" s="1">
        <v>24697.46</v>
      </c>
      <c r="AI189" s="1">
        <v>0</v>
      </c>
      <c r="AJ189" s="1">
        <v>11259.11</v>
      </c>
      <c r="AK189" s="1">
        <v>0</v>
      </c>
      <c r="AL189" s="1">
        <v>14276.32</v>
      </c>
      <c r="AM189" s="1">
        <v>0</v>
      </c>
      <c r="AN189" s="1">
        <v>10078.8</v>
      </c>
      <c r="AO189" s="1">
        <v>0</v>
      </c>
      <c r="AP189" s="1">
        <v>8935.39</v>
      </c>
      <c r="AQ189" s="1">
        <v>0</v>
      </c>
      <c r="AR189" s="1">
        <v>14513.6</v>
      </c>
      <c r="AS189" s="1">
        <v>0</v>
      </c>
      <c r="AT189" s="1">
        <v>7355.08</v>
      </c>
      <c r="AU189" s="1">
        <v>0</v>
      </c>
      <c r="AV189" s="1">
        <v>18103.32</v>
      </c>
      <c r="AW189" s="6">
        <f t="shared" si="67"/>
        <v>0</v>
      </c>
      <c r="AX189" s="6">
        <f t="shared" si="68"/>
        <v>171051.19999999998</v>
      </c>
      <c r="AY189" s="4">
        <f t="shared" si="69"/>
        <v>171051.19999999998</v>
      </c>
      <c r="AZ189" s="1"/>
      <c r="BA189" s="1"/>
      <c r="BB189" s="1"/>
      <c r="BC189" s="1"/>
      <c r="BD189" s="3">
        <f t="shared" si="62"/>
        <v>0</v>
      </c>
      <c r="BE189" s="3">
        <f t="shared" si="63"/>
        <v>518.320000000007</v>
      </c>
      <c r="BF189" s="13">
        <f t="shared" si="70"/>
        <v>518.320000000007</v>
      </c>
      <c r="BG189" s="81">
        <v>2226.42</v>
      </c>
      <c r="BH189" s="81"/>
      <c r="BI189" s="80"/>
      <c r="BJ189" s="80"/>
      <c r="BK189" s="1">
        <f t="shared" si="72"/>
        <v>2226.42</v>
      </c>
      <c r="BL189" s="91"/>
      <c r="BM189" s="101">
        <f t="shared" si="71"/>
        <v>2744.740000000007</v>
      </c>
      <c r="BN189" s="104">
        <v>91881.33</v>
      </c>
    </row>
    <row r="190" spans="1:66" ht="15">
      <c r="A190" s="6">
        <v>186</v>
      </c>
      <c r="B190" s="40" t="s">
        <v>151</v>
      </c>
      <c r="C190" s="6">
        <v>944.1</v>
      </c>
      <c r="D190" s="6">
        <v>0</v>
      </c>
      <c r="E190" s="35">
        <f t="shared" si="54"/>
        <v>944.1</v>
      </c>
      <c r="F190" s="41">
        <v>3.1</v>
      </c>
      <c r="G190" s="41">
        <v>7.47</v>
      </c>
      <c r="H190" s="42">
        <f t="shared" si="55"/>
        <v>10.57</v>
      </c>
      <c r="I190" s="10">
        <f t="shared" si="56"/>
        <v>9979.137</v>
      </c>
      <c r="J190" s="9">
        <f t="shared" si="57"/>
        <v>59874.822</v>
      </c>
      <c r="K190" s="32">
        <v>3.32</v>
      </c>
      <c r="L190" s="32">
        <v>7.98</v>
      </c>
      <c r="M190" s="42">
        <f t="shared" si="58"/>
        <v>11.3</v>
      </c>
      <c r="N190" s="10">
        <f t="shared" si="61"/>
        <v>10668.330000000002</v>
      </c>
      <c r="O190" s="9">
        <f t="shared" si="59"/>
        <v>64009.98000000001</v>
      </c>
      <c r="P190" s="55">
        <f t="shared" si="60"/>
        <v>123884.80200000001</v>
      </c>
      <c r="Q190" s="8"/>
      <c r="R190" s="55">
        <f t="shared" si="64"/>
        <v>123884.80200000001</v>
      </c>
      <c r="S190" s="111">
        <v>123771.54</v>
      </c>
      <c r="T190" s="3">
        <v>0</v>
      </c>
      <c r="U190" s="1">
        <v>10314.3</v>
      </c>
      <c r="V190" s="82">
        <f t="shared" si="65"/>
        <v>0</v>
      </c>
      <c r="W190" s="82">
        <f t="shared" si="66"/>
        <v>123771.59999999999</v>
      </c>
      <c r="X190" s="3"/>
      <c r="Y190" s="6">
        <v>0</v>
      </c>
      <c r="Z190" s="6">
        <v>9764.26</v>
      </c>
      <c r="AA190" s="6"/>
      <c r="AB190" s="6">
        <v>11388.51</v>
      </c>
      <c r="AC190" s="1">
        <v>0</v>
      </c>
      <c r="AD190" s="1">
        <v>23914.17</v>
      </c>
      <c r="AE190" s="1"/>
      <c r="AF190" s="3">
        <v>4378.9</v>
      </c>
      <c r="AG190" s="1"/>
      <c r="AH190" s="1">
        <v>9620.34</v>
      </c>
      <c r="AI190" s="1">
        <v>0</v>
      </c>
      <c r="AJ190" s="1">
        <v>8184.5</v>
      </c>
      <c r="AK190" s="1">
        <v>0</v>
      </c>
      <c r="AL190" s="1">
        <v>5091.99</v>
      </c>
      <c r="AM190" s="1">
        <v>0</v>
      </c>
      <c r="AN190" s="1">
        <v>8648.25</v>
      </c>
      <c r="AO190" s="1">
        <v>0</v>
      </c>
      <c r="AP190" s="1">
        <v>5387.21</v>
      </c>
      <c r="AQ190" s="1">
        <v>0</v>
      </c>
      <c r="AR190" s="1">
        <v>8272.41</v>
      </c>
      <c r="AS190" s="1">
        <v>0</v>
      </c>
      <c r="AT190" s="1">
        <v>6234.58</v>
      </c>
      <c r="AU190" s="1">
        <v>0</v>
      </c>
      <c r="AV190" s="1">
        <v>5994.78</v>
      </c>
      <c r="AW190" s="6">
        <f t="shared" si="67"/>
        <v>0</v>
      </c>
      <c r="AX190" s="6">
        <f t="shared" si="68"/>
        <v>106879.90000000002</v>
      </c>
      <c r="AY190" s="4">
        <f t="shared" si="69"/>
        <v>106879.90000000002</v>
      </c>
      <c r="AZ190" s="1"/>
      <c r="BA190" s="2">
        <v>14336.45</v>
      </c>
      <c r="BB190" s="1"/>
      <c r="BC190" s="1"/>
      <c r="BD190" s="3">
        <f t="shared" si="62"/>
        <v>0</v>
      </c>
      <c r="BE190" s="3">
        <f t="shared" si="63"/>
        <v>2555.2499999999673</v>
      </c>
      <c r="BF190" s="13">
        <f t="shared" si="70"/>
        <v>2555.2499999999673</v>
      </c>
      <c r="BG190" s="81">
        <v>0</v>
      </c>
      <c r="BH190" s="81"/>
      <c r="BI190" s="80">
        <v>2306</v>
      </c>
      <c r="BJ190" s="80"/>
      <c r="BK190" s="1">
        <f t="shared" si="72"/>
        <v>2306</v>
      </c>
      <c r="BL190" s="91"/>
      <c r="BM190" s="101">
        <f t="shared" si="71"/>
        <v>4861.249999999967</v>
      </c>
      <c r="BN190" s="104">
        <v>64750.08</v>
      </c>
    </row>
    <row r="191" spans="1:66" ht="15">
      <c r="A191" s="6">
        <v>187</v>
      </c>
      <c r="B191" s="40" t="s">
        <v>152</v>
      </c>
      <c r="C191" s="6">
        <v>397.3</v>
      </c>
      <c r="D191" s="6">
        <v>0</v>
      </c>
      <c r="E191" s="35">
        <f t="shared" si="54"/>
        <v>397.3</v>
      </c>
      <c r="F191" s="41">
        <v>3.1</v>
      </c>
      <c r="G191" s="41">
        <v>6.38</v>
      </c>
      <c r="H191" s="42">
        <f t="shared" si="55"/>
        <v>9.48</v>
      </c>
      <c r="I191" s="10">
        <f t="shared" si="56"/>
        <v>3766.4040000000005</v>
      </c>
      <c r="J191" s="9">
        <f t="shared" si="57"/>
        <v>22598.424000000003</v>
      </c>
      <c r="K191" s="32">
        <v>3.32</v>
      </c>
      <c r="L191" s="32">
        <v>6.82</v>
      </c>
      <c r="M191" s="42">
        <f t="shared" si="58"/>
        <v>10.14</v>
      </c>
      <c r="N191" s="10">
        <f t="shared" si="61"/>
        <v>4028.6220000000003</v>
      </c>
      <c r="O191" s="9">
        <f t="shared" si="59"/>
        <v>24171.732000000004</v>
      </c>
      <c r="P191" s="55">
        <f t="shared" si="60"/>
        <v>46770.156</v>
      </c>
      <c r="Q191" s="8"/>
      <c r="R191" s="55">
        <f t="shared" si="64"/>
        <v>46770.156</v>
      </c>
      <c r="S191" s="111">
        <v>46722.42</v>
      </c>
      <c r="T191" s="3">
        <v>0</v>
      </c>
      <c r="U191" s="1">
        <v>3893.54</v>
      </c>
      <c r="V191" s="82">
        <f t="shared" si="65"/>
        <v>0</v>
      </c>
      <c r="W191" s="82">
        <f t="shared" si="66"/>
        <v>46722.479999999996</v>
      </c>
      <c r="X191" s="3"/>
      <c r="Y191" s="6">
        <v>0</v>
      </c>
      <c r="Z191" s="6">
        <v>1945.63</v>
      </c>
      <c r="AA191" s="6"/>
      <c r="AB191" s="6">
        <v>1945.63</v>
      </c>
      <c r="AC191" s="1">
        <v>0</v>
      </c>
      <c r="AD191" s="1">
        <v>5530.78</v>
      </c>
      <c r="AE191" s="1"/>
      <c r="AF191" s="3">
        <v>2380.24</v>
      </c>
      <c r="AG191" s="1"/>
      <c r="AH191" s="1">
        <v>2792.68</v>
      </c>
      <c r="AI191" s="1">
        <v>0</v>
      </c>
      <c r="AJ191" s="1">
        <v>2154.97</v>
      </c>
      <c r="AK191" s="1">
        <v>0</v>
      </c>
      <c r="AL191" s="1">
        <v>21867.24</v>
      </c>
      <c r="AM191" s="1">
        <v>0</v>
      </c>
      <c r="AN191" s="1">
        <v>2584.92</v>
      </c>
      <c r="AO191" s="1">
        <v>0</v>
      </c>
      <c r="AP191" s="1">
        <v>2068.8</v>
      </c>
      <c r="AQ191" s="1">
        <v>0</v>
      </c>
      <c r="AR191" s="1">
        <v>38621.84</v>
      </c>
      <c r="AS191" s="1">
        <v>0</v>
      </c>
      <c r="AT191" s="1">
        <v>2060.95</v>
      </c>
      <c r="AU191" s="1">
        <v>0</v>
      </c>
      <c r="AV191" s="1">
        <v>1015.95</v>
      </c>
      <c r="AW191" s="6">
        <f t="shared" si="67"/>
        <v>0</v>
      </c>
      <c r="AX191" s="6">
        <f t="shared" si="68"/>
        <v>84969.62999999999</v>
      </c>
      <c r="AY191" s="4">
        <f t="shared" si="69"/>
        <v>84969.62999999999</v>
      </c>
      <c r="AZ191" s="1"/>
      <c r="BA191" s="1"/>
      <c r="BB191" s="1"/>
      <c r="BC191" s="1"/>
      <c r="BD191" s="3">
        <f t="shared" si="62"/>
        <v>0</v>
      </c>
      <c r="BE191" s="3">
        <f t="shared" si="63"/>
        <v>-38247.149999999994</v>
      </c>
      <c r="BF191" s="94">
        <f t="shared" si="70"/>
        <v>-38247.149999999994</v>
      </c>
      <c r="BG191" s="81">
        <v>789.18</v>
      </c>
      <c r="BH191" s="81"/>
      <c r="BI191" s="80"/>
      <c r="BJ191" s="80"/>
      <c r="BK191" s="6">
        <f t="shared" si="72"/>
        <v>789.18</v>
      </c>
      <c r="BL191" s="94">
        <f>BF191+BK191</f>
        <v>-37457.969999999994</v>
      </c>
      <c r="BM191" s="96">
        <f t="shared" si="71"/>
        <v>-37457.969999999994</v>
      </c>
      <c r="BN191" s="104">
        <v>182634.82</v>
      </c>
    </row>
    <row r="192" spans="1:66" ht="15">
      <c r="A192" s="6">
        <v>188</v>
      </c>
      <c r="B192" s="40" t="s">
        <v>153</v>
      </c>
      <c r="C192" s="6">
        <v>594.5</v>
      </c>
      <c r="D192" s="6">
        <v>0</v>
      </c>
      <c r="E192" s="35">
        <f aca="true" t="shared" si="73" ref="E192:E207">C192+D192</f>
        <v>594.5</v>
      </c>
      <c r="F192" s="41">
        <v>3.1</v>
      </c>
      <c r="G192" s="41">
        <v>6.38</v>
      </c>
      <c r="H192" s="42">
        <f aca="true" t="shared" si="74" ref="H192:H207">F192+G192</f>
        <v>9.48</v>
      </c>
      <c r="I192" s="10">
        <f aca="true" t="shared" si="75" ref="I192:I207">H192*E192</f>
        <v>5635.860000000001</v>
      </c>
      <c r="J192" s="9">
        <f t="shared" si="57"/>
        <v>33815.16</v>
      </c>
      <c r="K192" s="32">
        <v>3.32</v>
      </c>
      <c r="L192" s="32">
        <v>6.82</v>
      </c>
      <c r="M192" s="42">
        <f aca="true" t="shared" si="76" ref="M192:M207">K192+L192</f>
        <v>10.14</v>
      </c>
      <c r="N192" s="10">
        <f t="shared" si="61"/>
        <v>6028.2300000000005</v>
      </c>
      <c r="O192" s="9">
        <f t="shared" si="59"/>
        <v>36169.380000000005</v>
      </c>
      <c r="P192" s="55">
        <f t="shared" si="60"/>
        <v>69984.54000000001</v>
      </c>
      <c r="Q192" s="8">
        <v>13252.31</v>
      </c>
      <c r="R192" s="55">
        <f t="shared" si="64"/>
        <v>56732.23000000001</v>
      </c>
      <c r="S192" s="111">
        <v>56660.95</v>
      </c>
      <c r="T192" s="3">
        <v>0</v>
      </c>
      <c r="U192" s="1">
        <v>4721.75</v>
      </c>
      <c r="V192" s="82">
        <f t="shared" si="65"/>
        <v>0</v>
      </c>
      <c r="W192" s="82">
        <f t="shared" si="66"/>
        <v>56661</v>
      </c>
      <c r="X192" s="3"/>
      <c r="Y192" s="6">
        <v>0</v>
      </c>
      <c r="Z192" s="6">
        <v>3276.47</v>
      </c>
      <c r="AA192" s="6"/>
      <c r="AB192" s="6">
        <v>1526.47</v>
      </c>
      <c r="AC192" s="1">
        <v>0</v>
      </c>
      <c r="AD192" s="1">
        <v>27147.45</v>
      </c>
      <c r="AE192" s="1"/>
      <c r="AF192" s="3">
        <v>1526.47</v>
      </c>
      <c r="AG192" s="1"/>
      <c r="AH192" s="1">
        <v>1526.47</v>
      </c>
      <c r="AI192" s="1">
        <v>0</v>
      </c>
      <c r="AJ192" s="1">
        <v>1777.68</v>
      </c>
      <c r="AK192" s="1">
        <v>0</v>
      </c>
      <c r="AL192" s="1">
        <v>3252.18</v>
      </c>
      <c r="AM192" s="1">
        <v>0</v>
      </c>
      <c r="AN192" s="1">
        <v>16978.64</v>
      </c>
      <c r="AO192" s="1">
        <v>0</v>
      </c>
      <c r="AP192" s="1">
        <v>1609.7</v>
      </c>
      <c r="AQ192" s="1">
        <v>0</v>
      </c>
      <c r="AR192" s="1">
        <v>3730.87</v>
      </c>
      <c r="AS192" s="1">
        <v>0</v>
      </c>
      <c r="AT192" s="1">
        <v>2739.05</v>
      </c>
      <c r="AU192" s="1">
        <v>0</v>
      </c>
      <c r="AV192" s="1">
        <v>1609.7</v>
      </c>
      <c r="AW192" s="6">
        <f t="shared" si="67"/>
        <v>0</v>
      </c>
      <c r="AX192" s="6">
        <f t="shared" si="68"/>
        <v>66701.15000000001</v>
      </c>
      <c r="AY192" s="4">
        <f t="shared" si="69"/>
        <v>66701.15000000001</v>
      </c>
      <c r="AZ192" s="1"/>
      <c r="BA192" s="1"/>
      <c r="BB192" s="1"/>
      <c r="BC192" s="1"/>
      <c r="BD192" s="3">
        <f t="shared" si="62"/>
        <v>0</v>
      </c>
      <c r="BE192" s="3">
        <f t="shared" si="63"/>
        <v>-10040.150000000009</v>
      </c>
      <c r="BF192" s="94">
        <f t="shared" si="70"/>
        <v>-10040.150000000009</v>
      </c>
      <c r="BG192" s="81">
        <v>0</v>
      </c>
      <c r="BH192" s="81"/>
      <c r="BI192" s="80"/>
      <c r="BJ192" s="80"/>
      <c r="BK192" s="6">
        <f t="shared" si="72"/>
        <v>0</v>
      </c>
      <c r="BL192" s="94">
        <f>BF192+BK192</f>
        <v>-10040.150000000009</v>
      </c>
      <c r="BM192" s="96">
        <f t="shared" si="71"/>
        <v>-10040.150000000009</v>
      </c>
      <c r="BN192" s="104">
        <v>336310.4</v>
      </c>
    </row>
    <row r="193" spans="1:66" ht="15">
      <c r="A193" s="6">
        <v>189</v>
      </c>
      <c r="B193" s="40" t="s">
        <v>154</v>
      </c>
      <c r="C193" s="6">
        <v>1334.8</v>
      </c>
      <c r="D193" s="6">
        <v>0</v>
      </c>
      <c r="E193" s="35">
        <f t="shared" si="73"/>
        <v>1334.8</v>
      </c>
      <c r="F193" s="41">
        <v>3.1</v>
      </c>
      <c r="G193" s="41">
        <v>7.47</v>
      </c>
      <c r="H193" s="42">
        <f t="shared" si="74"/>
        <v>10.57</v>
      </c>
      <c r="I193" s="10">
        <f t="shared" si="75"/>
        <v>14108.836</v>
      </c>
      <c r="J193" s="9">
        <f aca="true" t="shared" si="77" ref="J193:J207">I193*6</f>
        <v>84653.016</v>
      </c>
      <c r="K193" s="32">
        <v>3.32</v>
      </c>
      <c r="L193" s="32">
        <v>7.98</v>
      </c>
      <c r="M193" s="42">
        <f t="shared" si="76"/>
        <v>11.3</v>
      </c>
      <c r="N193" s="10">
        <f t="shared" si="61"/>
        <v>15083.24</v>
      </c>
      <c r="O193" s="9">
        <f aca="true" t="shared" si="78" ref="O193:O207">N193*6</f>
        <v>90499.44</v>
      </c>
      <c r="P193" s="55">
        <f aca="true" t="shared" si="79" ref="P193:P207">J193+O193</f>
        <v>175152.456</v>
      </c>
      <c r="Q193" s="8">
        <v>18525.17</v>
      </c>
      <c r="R193" s="55">
        <f t="shared" si="64"/>
        <v>156627.28600000002</v>
      </c>
      <c r="S193" s="111">
        <v>156467.17</v>
      </c>
      <c r="T193" s="3">
        <v>0</v>
      </c>
      <c r="U193" s="1">
        <v>13038.93</v>
      </c>
      <c r="V193" s="82">
        <f t="shared" si="65"/>
        <v>0</v>
      </c>
      <c r="W193" s="82">
        <f t="shared" si="66"/>
        <v>156467.16</v>
      </c>
      <c r="X193" s="3"/>
      <c r="Y193" s="6">
        <v>0</v>
      </c>
      <c r="Z193" s="6">
        <v>56301.46</v>
      </c>
      <c r="AA193" s="6"/>
      <c r="AB193" s="6">
        <v>39923.19</v>
      </c>
      <c r="AC193" s="1">
        <v>0</v>
      </c>
      <c r="AD193" s="1">
        <v>17877.44</v>
      </c>
      <c r="AE193" s="59"/>
      <c r="AF193" s="67">
        <v>9555.13</v>
      </c>
      <c r="AG193" s="1"/>
      <c r="AH193" s="1">
        <v>24643.16</v>
      </c>
      <c r="AI193" s="1">
        <v>0</v>
      </c>
      <c r="AJ193" s="1">
        <v>9772.24</v>
      </c>
      <c r="AK193" s="1">
        <v>0</v>
      </c>
      <c r="AL193" s="1">
        <v>6531.3</v>
      </c>
      <c r="AM193" s="1">
        <v>0</v>
      </c>
      <c r="AN193" s="1">
        <v>6531.3</v>
      </c>
      <c r="AO193" s="1">
        <v>0</v>
      </c>
      <c r="AP193" s="1">
        <v>14106.22</v>
      </c>
      <c r="AQ193" s="1">
        <v>0</v>
      </c>
      <c r="AR193" s="1">
        <v>2994.08</v>
      </c>
      <c r="AS193" s="1">
        <v>0</v>
      </c>
      <c r="AT193" s="1">
        <v>11826.52</v>
      </c>
      <c r="AU193" s="1">
        <v>0</v>
      </c>
      <c r="AV193" s="1">
        <v>2994.08</v>
      </c>
      <c r="AW193" s="6">
        <f t="shared" si="67"/>
        <v>0</v>
      </c>
      <c r="AX193" s="6">
        <f t="shared" si="68"/>
        <v>203056.11999999994</v>
      </c>
      <c r="AY193" s="4">
        <f t="shared" si="69"/>
        <v>203056.11999999994</v>
      </c>
      <c r="AZ193" s="1"/>
      <c r="BA193" s="1">
        <f>23199.43+800</f>
        <v>23999.43</v>
      </c>
      <c r="BB193" s="1"/>
      <c r="BC193" s="1"/>
      <c r="BD193" s="3">
        <f t="shared" si="62"/>
        <v>0</v>
      </c>
      <c r="BE193" s="3">
        <f t="shared" si="63"/>
        <v>-70588.38999999993</v>
      </c>
      <c r="BF193" s="94">
        <f t="shared" si="70"/>
        <v>-70588.38999999993</v>
      </c>
      <c r="BG193" s="81">
        <v>0</v>
      </c>
      <c r="BH193" s="81"/>
      <c r="BI193" s="80"/>
      <c r="BJ193" s="80">
        <v>9251</v>
      </c>
      <c r="BK193" s="6">
        <f t="shared" si="72"/>
        <v>9251</v>
      </c>
      <c r="BL193" s="94">
        <f>BF193+BK193</f>
        <v>-61337.38999999993</v>
      </c>
      <c r="BM193" s="96">
        <f t="shared" si="71"/>
        <v>-61337.38999999993</v>
      </c>
      <c r="BN193" s="104">
        <v>51191.81</v>
      </c>
    </row>
    <row r="194" spans="1:66" ht="15">
      <c r="A194" s="6">
        <v>190</v>
      </c>
      <c r="B194" s="40" t="s">
        <v>155</v>
      </c>
      <c r="C194" s="6">
        <v>466.4</v>
      </c>
      <c r="D194" s="6">
        <v>0</v>
      </c>
      <c r="E194" s="35">
        <f t="shared" si="73"/>
        <v>466.4</v>
      </c>
      <c r="F194" s="41">
        <v>3.1</v>
      </c>
      <c r="G194" s="41">
        <v>6.59</v>
      </c>
      <c r="H194" s="42">
        <f t="shared" si="74"/>
        <v>9.69</v>
      </c>
      <c r="I194" s="10">
        <f t="shared" si="75"/>
        <v>4519.415999999999</v>
      </c>
      <c r="J194" s="9">
        <f t="shared" si="77"/>
        <v>27116.495999999996</v>
      </c>
      <c r="K194" s="32">
        <v>3.32</v>
      </c>
      <c r="L194" s="75">
        <v>2.82</v>
      </c>
      <c r="M194" s="42">
        <f t="shared" si="76"/>
        <v>6.14</v>
      </c>
      <c r="N194" s="10">
        <f t="shared" si="61"/>
        <v>2863.696</v>
      </c>
      <c r="O194" s="9">
        <f t="shared" si="78"/>
        <v>17182.176</v>
      </c>
      <c r="P194" s="55">
        <f t="shared" si="79"/>
        <v>44298.67199999999</v>
      </c>
      <c r="Q194" s="8">
        <v>12226.45</v>
      </c>
      <c r="R194" s="55">
        <f t="shared" si="64"/>
        <v>32072.22199999999</v>
      </c>
      <c r="S194" s="111">
        <v>43825.49</v>
      </c>
      <c r="T194" s="3">
        <v>0</v>
      </c>
      <c r="U194" s="1">
        <v>3652.12</v>
      </c>
      <c r="V194" s="82">
        <f t="shared" si="65"/>
        <v>0</v>
      </c>
      <c r="W194" s="82">
        <f t="shared" si="66"/>
        <v>43825.44</v>
      </c>
      <c r="X194" s="3"/>
      <c r="Y194" s="6">
        <v>0</v>
      </c>
      <c r="Z194" s="6">
        <v>2335.91</v>
      </c>
      <c r="AA194" s="6"/>
      <c r="AB194" s="6">
        <v>68943.43</v>
      </c>
      <c r="AC194" s="1">
        <v>0</v>
      </c>
      <c r="AD194" s="1">
        <v>4988.03</v>
      </c>
      <c r="AE194" s="1"/>
      <c r="AF194" s="3">
        <v>2075.48</v>
      </c>
      <c r="AG194" s="1"/>
      <c r="AH194" s="1">
        <v>4612.81</v>
      </c>
      <c r="AI194" s="1">
        <v>0</v>
      </c>
      <c r="AJ194" s="1">
        <v>2284.82</v>
      </c>
      <c r="AK194" s="1">
        <v>0</v>
      </c>
      <c r="AL194" s="1">
        <v>2857.62</v>
      </c>
      <c r="AM194" s="1">
        <v>0</v>
      </c>
      <c r="AN194" s="1">
        <v>-3959.74</v>
      </c>
      <c r="AO194" s="1">
        <v>0</v>
      </c>
      <c r="AP194" s="1">
        <v>984.1</v>
      </c>
      <c r="AQ194" s="1">
        <v>0</v>
      </c>
      <c r="AR194" s="1">
        <v>984.1</v>
      </c>
      <c r="AS194" s="1">
        <v>0</v>
      </c>
      <c r="AT194" s="1">
        <v>984.1</v>
      </c>
      <c r="AU194" s="1">
        <v>0</v>
      </c>
      <c r="AV194" s="1">
        <v>-11773.83</v>
      </c>
      <c r="AW194" s="6">
        <f t="shared" si="67"/>
        <v>0</v>
      </c>
      <c r="AX194" s="6">
        <f t="shared" si="68"/>
        <v>75316.83</v>
      </c>
      <c r="AY194" s="4">
        <f t="shared" si="69"/>
        <v>75316.83</v>
      </c>
      <c r="AZ194" s="1"/>
      <c r="BA194" s="1"/>
      <c r="BB194" s="1"/>
      <c r="BC194" s="1"/>
      <c r="BD194" s="3">
        <f t="shared" si="62"/>
        <v>0</v>
      </c>
      <c r="BE194" s="3">
        <f t="shared" si="63"/>
        <v>-31491.39</v>
      </c>
      <c r="BF194" s="94">
        <f t="shared" si="70"/>
        <v>-31491.39</v>
      </c>
      <c r="BG194" s="81">
        <v>0</v>
      </c>
      <c r="BH194" s="81"/>
      <c r="BI194" s="80"/>
      <c r="BJ194" s="80"/>
      <c r="BK194" s="6">
        <f t="shared" si="72"/>
        <v>0</v>
      </c>
      <c r="BL194" s="94">
        <f>BF194+BK194</f>
        <v>-31491.39</v>
      </c>
      <c r="BM194" s="96">
        <f t="shared" si="71"/>
        <v>-31491.39</v>
      </c>
      <c r="BN194" s="104">
        <v>23657.55</v>
      </c>
    </row>
    <row r="195" spans="1:66" ht="15">
      <c r="A195" s="6">
        <v>191</v>
      </c>
      <c r="B195" s="40" t="s">
        <v>156</v>
      </c>
      <c r="C195" s="6">
        <v>606.2</v>
      </c>
      <c r="D195" s="6">
        <v>1190.4</v>
      </c>
      <c r="E195" s="35">
        <f t="shared" si="73"/>
        <v>1796.6000000000001</v>
      </c>
      <c r="F195" s="41">
        <v>3.1</v>
      </c>
      <c r="G195" s="41">
        <v>7.59</v>
      </c>
      <c r="H195" s="42">
        <f t="shared" si="74"/>
        <v>10.69</v>
      </c>
      <c r="I195" s="10">
        <f t="shared" si="75"/>
        <v>19205.654000000002</v>
      </c>
      <c r="J195" s="9">
        <f t="shared" si="77"/>
        <v>115233.92400000001</v>
      </c>
      <c r="K195" s="32">
        <v>3.32</v>
      </c>
      <c r="L195" s="32">
        <v>8.11</v>
      </c>
      <c r="M195" s="42">
        <f t="shared" si="76"/>
        <v>11.43</v>
      </c>
      <c r="N195" s="10">
        <f t="shared" si="61"/>
        <v>20535.138000000003</v>
      </c>
      <c r="O195" s="9">
        <f t="shared" si="78"/>
        <v>123210.82800000001</v>
      </c>
      <c r="P195" s="55">
        <f t="shared" si="79"/>
        <v>238444.75200000004</v>
      </c>
      <c r="Q195" s="8"/>
      <c r="R195" s="55">
        <f t="shared" si="64"/>
        <v>238444.75200000004</v>
      </c>
      <c r="S195" s="111">
        <v>238229.16</v>
      </c>
      <c r="T195" s="3">
        <v>0</v>
      </c>
      <c r="U195" s="1">
        <v>19852.43</v>
      </c>
      <c r="V195" s="82">
        <f t="shared" si="65"/>
        <v>0</v>
      </c>
      <c r="W195" s="82">
        <f t="shared" si="66"/>
        <v>238229.16</v>
      </c>
      <c r="X195" s="3"/>
      <c r="Y195" s="6">
        <v>0</v>
      </c>
      <c r="Z195" s="6">
        <v>12103.06</v>
      </c>
      <c r="AA195" s="6"/>
      <c r="AB195" s="6">
        <v>62549.11</v>
      </c>
      <c r="AC195" s="1">
        <v>0</v>
      </c>
      <c r="AD195" s="1">
        <v>19360.53</v>
      </c>
      <c r="AE195" s="1"/>
      <c r="AF195" s="3">
        <v>11226.88</v>
      </c>
      <c r="AG195" s="1"/>
      <c r="AH195" s="1">
        <v>8163.04</v>
      </c>
      <c r="AI195" s="1">
        <v>0</v>
      </c>
      <c r="AJ195" s="1">
        <v>12985.39</v>
      </c>
      <c r="AK195" s="1">
        <v>0</v>
      </c>
      <c r="AL195" s="1">
        <v>8551.82</v>
      </c>
      <c r="AM195" s="1">
        <v>0</v>
      </c>
      <c r="AN195" s="1">
        <v>13473.34</v>
      </c>
      <c r="AO195" s="1">
        <v>0</v>
      </c>
      <c r="AP195" s="1">
        <v>12208.79</v>
      </c>
      <c r="AQ195" s="1">
        <v>0</v>
      </c>
      <c r="AR195" s="1">
        <v>13182</v>
      </c>
      <c r="AS195" s="1">
        <v>0</v>
      </c>
      <c r="AT195" s="1">
        <v>10114.83</v>
      </c>
      <c r="AU195" s="1">
        <v>0</v>
      </c>
      <c r="AV195" s="1">
        <v>12014.09</v>
      </c>
      <c r="AW195" s="6">
        <f t="shared" si="67"/>
        <v>0</v>
      </c>
      <c r="AX195" s="6">
        <f t="shared" si="68"/>
        <v>195932.87999999998</v>
      </c>
      <c r="AY195" s="4">
        <f t="shared" si="69"/>
        <v>195932.87999999998</v>
      </c>
      <c r="AZ195" s="1"/>
      <c r="BA195" s="1"/>
      <c r="BB195" s="1"/>
      <c r="BC195" s="1"/>
      <c r="BD195" s="3">
        <f t="shared" si="62"/>
        <v>0</v>
      </c>
      <c r="BE195" s="3">
        <f t="shared" si="63"/>
        <v>42296.28000000003</v>
      </c>
      <c r="BF195" s="13">
        <f t="shared" si="70"/>
        <v>42296.28000000003</v>
      </c>
      <c r="BG195" s="81">
        <v>45647.11</v>
      </c>
      <c r="BH195" s="81"/>
      <c r="BI195" s="80">
        <v>344</v>
      </c>
      <c r="BJ195" s="80"/>
      <c r="BK195" s="1">
        <f t="shared" si="72"/>
        <v>45991.11</v>
      </c>
      <c r="BL195" s="91"/>
      <c r="BM195" s="101">
        <f t="shared" si="71"/>
        <v>88287.39000000003</v>
      </c>
      <c r="BN195" s="104">
        <v>10361.04</v>
      </c>
    </row>
    <row r="196" spans="1:66" ht="15">
      <c r="A196" s="6">
        <v>192</v>
      </c>
      <c r="B196" s="40" t="s">
        <v>157</v>
      </c>
      <c r="C196" s="6">
        <v>396.5</v>
      </c>
      <c r="D196" s="6">
        <v>0</v>
      </c>
      <c r="E196" s="35">
        <f t="shared" si="73"/>
        <v>396.5</v>
      </c>
      <c r="F196" s="41">
        <v>3.1</v>
      </c>
      <c r="G196" s="41">
        <v>6.38</v>
      </c>
      <c r="H196" s="42">
        <f t="shared" si="74"/>
        <v>9.48</v>
      </c>
      <c r="I196" s="10">
        <f t="shared" si="75"/>
        <v>3758.82</v>
      </c>
      <c r="J196" s="9">
        <f t="shared" si="77"/>
        <v>22552.920000000002</v>
      </c>
      <c r="K196" s="32">
        <v>3.32</v>
      </c>
      <c r="L196" s="32">
        <v>6.82</v>
      </c>
      <c r="M196" s="42">
        <f t="shared" si="76"/>
        <v>10.14</v>
      </c>
      <c r="N196" s="10">
        <f t="shared" si="61"/>
        <v>4020.51</v>
      </c>
      <c r="O196" s="9">
        <f t="shared" si="78"/>
        <v>24123.06</v>
      </c>
      <c r="P196" s="55">
        <f t="shared" si="79"/>
        <v>46675.98</v>
      </c>
      <c r="Q196" s="8"/>
      <c r="R196" s="55">
        <f t="shared" si="64"/>
        <v>46675.98</v>
      </c>
      <c r="S196" s="111">
        <v>46628.46</v>
      </c>
      <c r="T196" s="3">
        <v>0</v>
      </c>
      <c r="U196" s="1">
        <v>3885.71</v>
      </c>
      <c r="V196" s="82">
        <f t="shared" si="65"/>
        <v>0</v>
      </c>
      <c r="W196" s="82">
        <f t="shared" si="66"/>
        <v>46628.520000000004</v>
      </c>
      <c r="X196" s="3"/>
      <c r="Y196" s="6">
        <v>0</v>
      </c>
      <c r="Z196" s="6">
        <v>17650.68</v>
      </c>
      <c r="AA196" s="6"/>
      <c r="AB196" s="6">
        <v>1764.43</v>
      </c>
      <c r="AC196" s="1">
        <v>0</v>
      </c>
      <c r="AD196" s="1">
        <v>1764.43</v>
      </c>
      <c r="AE196" s="1"/>
      <c r="AF196" s="3">
        <v>1764.43</v>
      </c>
      <c r="AG196" s="1"/>
      <c r="AH196" s="1">
        <v>2611.48</v>
      </c>
      <c r="AI196" s="1">
        <v>0</v>
      </c>
      <c r="AJ196" s="1">
        <v>1973.77</v>
      </c>
      <c r="AK196" s="1">
        <v>0</v>
      </c>
      <c r="AL196" s="1">
        <v>3549.09</v>
      </c>
      <c r="AM196" s="1">
        <v>0</v>
      </c>
      <c r="AN196" s="1">
        <v>13860.61</v>
      </c>
      <c r="AO196" s="1">
        <v>0</v>
      </c>
      <c r="AP196" s="1">
        <v>1887.35</v>
      </c>
      <c r="AQ196" s="1">
        <v>0</v>
      </c>
      <c r="AR196" s="1">
        <v>836.62</v>
      </c>
      <c r="AS196" s="1">
        <v>0</v>
      </c>
      <c r="AT196" s="1">
        <v>1923.79</v>
      </c>
      <c r="AU196" s="1">
        <v>0</v>
      </c>
      <c r="AV196" s="1">
        <v>836.62</v>
      </c>
      <c r="AW196" s="6">
        <f t="shared" si="67"/>
        <v>0</v>
      </c>
      <c r="AX196" s="6">
        <f t="shared" si="68"/>
        <v>50423.3</v>
      </c>
      <c r="AY196" s="4">
        <f t="shared" si="69"/>
        <v>50423.3</v>
      </c>
      <c r="AZ196" s="1"/>
      <c r="BA196" s="1"/>
      <c r="BB196" s="1"/>
      <c r="BC196" s="1"/>
      <c r="BD196" s="3">
        <f t="shared" si="62"/>
        <v>0</v>
      </c>
      <c r="BE196" s="3">
        <f t="shared" si="63"/>
        <v>-3794.779999999999</v>
      </c>
      <c r="BF196" s="94">
        <f t="shared" si="70"/>
        <v>-3794.779999999999</v>
      </c>
      <c r="BG196" s="81">
        <v>8816.58</v>
      </c>
      <c r="BH196" s="81"/>
      <c r="BI196" s="80"/>
      <c r="BJ196" s="80"/>
      <c r="BK196" s="6">
        <f t="shared" si="72"/>
        <v>8816.58</v>
      </c>
      <c r="BL196" s="13">
        <v>0</v>
      </c>
      <c r="BM196" s="101">
        <f t="shared" si="71"/>
        <v>5021.800000000001</v>
      </c>
      <c r="BN196" s="104">
        <v>105068.85</v>
      </c>
    </row>
    <row r="197" spans="1:66" ht="15">
      <c r="A197" s="6">
        <v>193</v>
      </c>
      <c r="B197" s="40" t="s">
        <v>158</v>
      </c>
      <c r="C197" s="6">
        <v>1170.9</v>
      </c>
      <c r="D197" s="6">
        <v>183.1</v>
      </c>
      <c r="E197" s="35">
        <f t="shared" si="73"/>
        <v>1354</v>
      </c>
      <c r="F197" s="41">
        <v>3.1</v>
      </c>
      <c r="G197" s="41">
        <v>7.47</v>
      </c>
      <c r="H197" s="42">
        <f t="shared" si="74"/>
        <v>10.57</v>
      </c>
      <c r="I197" s="10">
        <f t="shared" si="75"/>
        <v>14311.78</v>
      </c>
      <c r="J197" s="9">
        <f t="shared" si="77"/>
        <v>85870.68000000001</v>
      </c>
      <c r="K197" s="32">
        <v>3.32</v>
      </c>
      <c r="L197" s="32">
        <v>7.98</v>
      </c>
      <c r="M197" s="42">
        <f t="shared" si="76"/>
        <v>11.3</v>
      </c>
      <c r="N197" s="10">
        <f t="shared" si="61"/>
        <v>15300.2</v>
      </c>
      <c r="O197" s="9">
        <f t="shared" si="78"/>
        <v>91801.20000000001</v>
      </c>
      <c r="P197" s="55">
        <f t="shared" si="79"/>
        <v>177671.88</v>
      </c>
      <c r="Q197" s="8"/>
      <c r="R197" s="55">
        <f t="shared" si="64"/>
        <v>177671.88</v>
      </c>
      <c r="S197" s="111">
        <v>177509.4</v>
      </c>
      <c r="T197" s="3">
        <v>0</v>
      </c>
      <c r="U197" s="1">
        <v>14792.45</v>
      </c>
      <c r="V197" s="82">
        <f t="shared" si="65"/>
        <v>0</v>
      </c>
      <c r="W197" s="82">
        <f t="shared" si="66"/>
        <v>177509.40000000002</v>
      </c>
      <c r="X197" s="3"/>
      <c r="Y197" s="6">
        <v>0</v>
      </c>
      <c r="Z197" s="6">
        <v>35105.15</v>
      </c>
      <c r="AA197" s="6"/>
      <c r="AB197" s="6">
        <v>52356.8</v>
      </c>
      <c r="AC197" s="1">
        <v>0</v>
      </c>
      <c r="AD197" s="1">
        <v>4450.12</v>
      </c>
      <c r="AE197" s="1"/>
      <c r="AF197" s="3">
        <v>29999.49</v>
      </c>
      <c r="AG197" s="1"/>
      <c r="AH197" s="1">
        <v>79802.51</v>
      </c>
      <c r="AI197" s="1">
        <v>0</v>
      </c>
      <c r="AJ197" s="1">
        <v>19841.6</v>
      </c>
      <c r="AK197" s="1">
        <v>0</v>
      </c>
      <c r="AL197" s="1">
        <v>6445.04</v>
      </c>
      <c r="AM197" s="1">
        <v>0</v>
      </c>
      <c r="AN197" s="1">
        <v>6445.04</v>
      </c>
      <c r="AO197" s="1">
        <v>0</v>
      </c>
      <c r="AP197" s="1">
        <v>4650.99</v>
      </c>
      <c r="AQ197" s="1">
        <v>0</v>
      </c>
      <c r="AR197" s="1">
        <v>6060.26</v>
      </c>
      <c r="AS197" s="1">
        <v>0</v>
      </c>
      <c r="AT197" s="1">
        <v>2899.11</v>
      </c>
      <c r="AU197" s="1">
        <v>0</v>
      </c>
      <c r="AV197" s="1">
        <v>15825.73</v>
      </c>
      <c r="AW197" s="6">
        <f t="shared" si="67"/>
        <v>0</v>
      </c>
      <c r="AX197" s="6">
        <f t="shared" si="68"/>
        <v>263881.84</v>
      </c>
      <c r="AY197" s="4">
        <f t="shared" si="69"/>
        <v>263881.84</v>
      </c>
      <c r="AZ197" s="1"/>
      <c r="BA197" s="2">
        <v>22886.96</v>
      </c>
      <c r="BB197" s="1"/>
      <c r="BC197" s="1"/>
      <c r="BD197" s="3">
        <f t="shared" si="62"/>
        <v>0</v>
      </c>
      <c r="BE197" s="3">
        <f t="shared" si="63"/>
        <v>-109259.4</v>
      </c>
      <c r="BF197" s="94">
        <f t="shared" si="70"/>
        <v>-109259.4</v>
      </c>
      <c r="BG197" s="81">
        <v>0</v>
      </c>
      <c r="BH197" s="81"/>
      <c r="BI197" s="80">
        <v>2306</v>
      </c>
      <c r="BJ197" s="80"/>
      <c r="BK197" s="6">
        <f t="shared" si="72"/>
        <v>2306</v>
      </c>
      <c r="BL197" s="94">
        <f>BF197+BK197</f>
        <v>-106953.4</v>
      </c>
      <c r="BM197" s="96">
        <f t="shared" si="71"/>
        <v>-106953.4</v>
      </c>
      <c r="BN197" s="104">
        <v>90505.84</v>
      </c>
    </row>
    <row r="198" spans="1:66" ht="15">
      <c r="A198" s="6">
        <v>194</v>
      </c>
      <c r="B198" s="40" t="s">
        <v>159</v>
      </c>
      <c r="C198" s="6">
        <v>418.2</v>
      </c>
      <c r="D198" s="6">
        <v>55.9</v>
      </c>
      <c r="E198" s="35">
        <f t="shared" si="73"/>
        <v>474.09999999999997</v>
      </c>
      <c r="F198" s="41">
        <v>3.1</v>
      </c>
      <c r="G198" s="41">
        <v>7.47</v>
      </c>
      <c r="H198" s="42">
        <f t="shared" si="74"/>
        <v>10.57</v>
      </c>
      <c r="I198" s="10">
        <f t="shared" si="75"/>
        <v>5011.237</v>
      </c>
      <c r="J198" s="9">
        <f t="shared" si="77"/>
        <v>30067.422</v>
      </c>
      <c r="K198" s="32">
        <v>3.32</v>
      </c>
      <c r="L198" s="32">
        <v>7.98</v>
      </c>
      <c r="M198" s="42">
        <f t="shared" si="76"/>
        <v>11.3</v>
      </c>
      <c r="N198" s="10">
        <f aca="true" t="shared" si="80" ref="N198:N207">E198*M198</f>
        <v>5357.33</v>
      </c>
      <c r="O198" s="9">
        <f t="shared" si="78"/>
        <v>32143.98</v>
      </c>
      <c r="P198" s="55">
        <f t="shared" si="79"/>
        <v>62211.402</v>
      </c>
      <c r="Q198" s="8"/>
      <c r="R198" s="55">
        <f t="shared" si="64"/>
        <v>62211.402</v>
      </c>
      <c r="S198" s="111">
        <v>62154.54</v>
      </c>
      <c r="T198" s="3">
        <v>0</v>
      </c>
      <c r="U198" s="1">
        <v>5179.55</v>
      </c>
      <c r="V198" s="82">
        <f t="shared" si="65"/>
        <v>0</v>
      </c>
      <c r="W198" s="82">
        <f t="shared" si="66"/>
        <v>62154.600000000006</v>
      </c>
      <c r="X198" s="3"/>
      <c r="Y198" s="6">
        <v>0</v>
      </c>
      <c r="Z198" s="6">
        <v>2109.75</v>
      </c>
      <c r="AA198" s="6"/>
      <c r="AB198" s="6">
        <v>2109.75</v>
      </c>
      <c r="AC198" s="1">
        <v>0</v>
      </c>
      <c r="AD198" s="1">
        <v>2868.24</v>
      </c>
      <c r="AE198" s="1"/>
      <c r="AF198" s="3">
        <v>8794.42</v>
      </c>
      <c r="AG198" s="1"/>
      <c r="AH198" s="1">
        <v>2109.75</v>
      </c>
      <c r="AI198" s="1">
        <v>0</v>
      </c>
      <c r="AJ198" s="1">
        <v>2319.09</v>
      </c>
      <c r="AK198" s="1">
        <v>0</v>
      </c>
      <c r="AL198" s="1">
        <v>2256.72</v>
      </c>
      <c r="AM198" s="1">
        <v>0</v>
      </c>
      <c r="AN198" s="1">
        <v>2471.02</v>
      </c>
      <c r="AO198" s="1">
        <v>0</v>
      </c>
      <c r="AP198" s="1">
        <v>8087.09</v>
      </c>
      <c r="AQ198" s="1">
        <v>0</v>
      </c>
      <c r="AR198" s="1">
        <v>15371.21</v>
      </c>
      <c r="AS198" s="1">
        <v>0</v>
      </c>
      <c r="AT198" s="1">
        <v>5141.9</v>
      </c>
      <c r="AU198" s="1">
        <v>0</v>
      </c>
      <c r="AV198" s="1">
        <v>2683.5</v>
      </c>
      <c r="AW198" s="6">
        <f t="shared" si="67"/>
        <v>0</v>
      </c>
      <c r="AX198" s="6">
        <f t="shared" si="68"/>
        <v>56322.44</v>
      </c>
      <c r="AY198" s="4">
        <f t="shared" si="69"/>
        <v>56322.44</v>
      </c>
      <c r="AZ198" s="1"/>
      <c r="BA198" s="1"/>
      <c r="BB198" s="1"/>
      <c r="BC198" s="1"/>
      <c r="BD198" s="3">
        <f aca="true" t="shared" si="81" ref="BD198:BD260">V198-AW198-AZ198-BB198</f>
        <v>0</v>
      </c>
      <c r="BE198" s="3">
        <f aca="true" t="shared" si="82" ref="BE198:BE260">W198-AX198-BA198-BC198</f>
        <v>5832.1600000000035</v>
      </c>
      <c r="BF198" s="13">
        <f t="shared" si="70"/>
        <v>5832.1600000000035</v>
      </c>
      <c r="BG198" s="81">
        <v>33119.08</v>
      </c>
      <c r="BH198" s="81"/>
      <c r="BI198" s="80"/>
      <c r="BJ198" s="80"/>
      <c r="BK198" s="1">
        <f t="shared" si="72"/>
        <v>33119.08</v>
      </c>
      <c r="BL198" s="91"/>
      <c r="BM198" s="101">
        <f t="shared" si="71"/>
        <v>38951.240000000005</v>
      </c>
      <c r="BN198" s="104">
        <v>39990.9</v>
      </c>
    </row>
    <row r="199" spans="1:66" ht="15">
      <c r="A199" s="6">
        <v>195</v>
      </c>
      <c r="B199" s="19" t="s">
        <v>319</v>
      </c>
      <c r="C199" s="6">
        <v>471.3</v>
      </c>
      <c r="D199" s="6">
        <v>0</v>
      </c>
      <c r="E199" s="35">
        <f t="shared" si="73"/>
        <v>471.3</v>
      </c>
      <c r="F199" s="48">
        <v>3.1</v>
      </c>
      <c r="G199" s="48">
        <v>2.64</v>
      </c>
      <c r="H199" s="49">
        <f t="shared" si="74"/>
        <v>5.74</v>
      </c>
      <c r="I199" s="10">
        <f t="shared" si="75"/>
        <v>2705.262</v>
      </c>
      <c r="J199" s="9">
        <f t="shared" si="77"/>
        <v>16231.572</v>
      </c>
      <c r="K199" s="32">
        <v>3.32</v>
      </c>
      <c r="L199" s="32">
        <v>2.82</v>
      </c>
      <c r="M199" s="49">
        <f t="shared" si="76"/>
        <v>6.14</v>
      </c>
      <c r="N199" s="10">
        <f t="shared" si="80"/>
        <v>2893.7819999999997</v>
      </c>
      <c r="O199" s="9">
        <f t="shared" si="78"/>
        <v>17362.692</v>
      </c>
      <c r="P199" s="55">
        <f t="shared" si="79"/>
        <v>33594.263999999996</v>
      </c>
      <c r="Q199" s="8">
        <v>367.6</v>
      </c>
      <c r="R199" s="55">
        <f aca="true" t="shared" si="83" ref="R199:R207">P199-Q199</f>
        <v>33226.664</v>
      </c>
      <c r="S199" s="111">
        <v>33198.38</v>
      </c>
      <c r="T199" s="3">
        <v>0</v>
      </c>
      <c r="U199" s="1">
        <v>2766.53</v>
      </c>
      <c r="V199" s="82">
        <f aca="true" t="shared" si="84" ref="V199:V261">T199*12</f>
        <v>0</v>
      </c>
      <c r="W199" s="82">
        <f aca="true" t="shared" si="85" ref="W199:W261">U199*12</f>
        <v>33198.36</v>
      </c>
      <c r="X199" s="3"/>
      <c r="Y199" s="6">
        <v>0</v>
      </c>
      <c r="Z199" s="6">
        <v>928.46</v>
      </c>
      <c r="AA199" s="6"/>
      <c r="AB199" s="6">
        <v>928.46</v>
      </c>
      <c r="AC199" s="1">
        <v>0</v>
      </c>
      <c r="AD199" s="1">
        <v>928.46</v>
      </c>
      <c r="AE199" s="1"/>
      <c r="AF199" s="3">
        <v>928.46</v>
      </c>
      <c r="AG199" s="1"/>
      <c r="AH199" s="1">
        <v>928.46</v>
      </c>
      <c r="AI199" s="1">
        <v>0</v>
      </c>
      <c r="AJ199" s="1">
        <v>1179.67</v>
      </c>
      <c r="AK199" s="1">
        <v>0</v>
      </c>
      <c r="AL199" s="1">
        <v>2885.86</v>
      </c>
      <c r="AM199" s="1">
        <v>0</v>
      </c>
      <c r="AN199" s="1">
        <v>1162.61</v>
      </c>
      <c r="AO199" s="1">
        <v>0</v>
      </c>
      <c r="AP199" s="1">
        <v>994.44</v>
      </c>
      <c r="AQ199" s="1">
        <v>0</v>
      </c>
      <c r="AR199" s="1">
        <v>1413.12</v>
      </c>
      <c r="AS199" s="1">
        <v>0</v>
      </c>
      <c r="AT199" s="1">
        <v>5704.47</v>
      </c>
      <c r="AU199" s="1">
        <v>0</v>
      </c>
      <c r="AV199" s="1">
        <v>994.44</v>
      </c>
      <c r="AW199" s="6">
        <f aca="true" t="shared" si="86" ref="AW199:AW261">Y199+AA199+AC199+AE199+AG199+AI199+AK199+AM199+AO199+AQ199+AS199+AU199</f>
        <v>0</v>
      </c>
      <c r="AX199" s="6">
        <f aca="true" t="shared" si="87" ref="AX199:AX261">Z199+AB199+AD199+AF199+AH199+AJ199+AL199+AN199+AP199+AR199+AT199+AV199</f>
        <v>18976.91</v>
      </c>
      <c r="AY199" s="4">
        <f aca="true" t="shared" si="88" ref="AY199:AY261">AW199+AX199</f>
        <v>18976.91</v>
      </c>
      <c r="AZ199" s="1"/>
      <c r="BA199" s="1"/>
      <c r="BB199" s="1"/>
      <c r="BC199" s="1"/>
      <c r="BD199" s="3">
        <f t="shared" si="81"/>
        <v>0</v>
      </c>
      <c r="BE199" s="3">
        <f t="shared" si="82"/>
        <v>14221.45</v>
      </c>
      <c r="BF199" s="13">
        <f aca="true" t="shared" si="89" ref="BF199:BF261">BD199+BE199</f>
        <v>14221.45</v>
      </c>
      <c r="BG199" s="81">
        <v>0</v>
      </c>
      <c r="BH199" s="81"/>
      <c r="BI199" s="80"/>
      <c r="BJ199" s="80"/>
      <c r="BK199" s="1">
        <f t="shared" si="72"/>
        <v>0</v>
      </c>
      <c r="BL199" s="91"/>
      <c r="BM199" s="101">
        <f t="shared" si="71"/>
        <v>14221.45</v>
      </c>
      <c r="BN199" s="104">
        <v>95676.01</v>
      </c>
    </row>
    <row r="200" spans="1:66" ht="15">
      <c r="A200" s="6">
        <v>196</v>
      </c>
      <c r="B200" s="19" t="s">
        <v>320</v>
      </c>
      <c r="C200" s="6">
        <v>508</v>
      </c>
      <c r="D200" s="6">
        <v>0</v>
      </c>
      <c r="E200" s="35">
        <f t="shared" si="73"/>
        <v>508</v>
      </c>
      <c r="F200" s="48">
        <v>3.1</v>
      </c>
      <c r="G200" s="48">
        <v>2.64</v>
      </c>
      <c r="H200" s="49">
        <f t="shared" si="74"/>
        <v>5.74</v>
      </c>
      <c r="I200" s="10">
        <f t="shared" si="75"/>
        <v>2915.92</v>
      </c>
      <c r="J200" s="9">
        <f t="shared" si="77"/>
        <v>17495.52</v>
      </c>
      <c r="K200" s="32">
        <v>3.32</v>
      </c>
      <c r="L200" s="32">
        <v>2.82</v>
      </c>
      <c r="M200" s="49">
        <f t="shared" si="76"/>
        <v>6.14</v>
      </c>
      <c r="N200" s="10">
        <f t="shared" si="80"/>
        <v>3119.12</v>
      </c>
      <c r="O200" s="9">
        <f t="shared" si="78"/>
        <v>18714.72</v>
      </c>
      <c r="P200" s="55">
        <f t="shared" si="79"/>
        <v>36210.240000000005</v>
      </c>
      <c r="Q200" s="8">
        <v>84.11</v>
      </c>
      <c r="R200" s="55">
        <f t="shared" si="83"/>
        <v>36126.130000000005</v>
      </c>
      <c r="S200" s="111">
        <v>36095.65</v>
      </c>
      <c r="T200" s="3">
        <v>0</v>
      </c>
      <c r="U200" s="1">
        <v>3007.97</v>
      </c>
      <c r="V200" s="82">
        <f t="shared" si="84"/>
        <v>0</v>
      </c>
      <c r="W200" s="82">
        <f t="shared" si="85"/>
        <v>36095.64</v>
      </c>
      <c r="X200" s="3"/>
      <c r="Y200" s="6">
        <v>0</v>
      </c>
      <c r="Z200" s="6">
        <v>1000.76</v>
      </c>
      <c r="AA200" s="6"/>
      <c r="AB200" s="6">
        <v>1000.76</v>
      </c>
      <c r="AC200" s="1">
        <v>0</v>
      </c>
      <c r="AD200" s="1">
        <v>1841.6</v>
      </c>
      <c r="AE200" s="1"/>
      <c r="AF200" s="3">
        <v>1000.76</v>
      </c>
      <c r="AG200" s="1"/>
      <c r="AH200" s="1">
        <v>7725.28</v>
      </c>
      <c r="AI200" s="1">
        <v>0</v>
      </c>
      <c r="AJ200" s="1">
        <v>7023.97</v>
      </c>
      <c r="AK200" s="1">
        <v>0</v>
      </c>
      <c r="AL200" s="1">
        <v>1071.88</v>
      </c>
      <c r="AM200" s="1">
        <v>0</v>
      </c>
      <c r="AN200" s="1">
        <v>1071.88</v>
      </c>
      <c r="AO200" s="1">
        <v>0</v>
      </c>
      <c r="AP200" s="1">
        <v>5097.44</v>
      </c>
      <c r="AQ200" s="1">
        <v>0</v>
      </c>
      <c r="AR200" s="1">
        <v>1490.56</v>
      </c>
      <c r="AS200" s="1">
        <v>0</v>
      </c>
      <c r="AT200" s="1">
        <v>2970.04</v>
      </c>
      <c r="AU200" s="1">
        <v>0</v>
      </c>
      <c r="AV200" s="1">
        <v>6233.19</v>
      </c>
      <c r="AW200" s="6">
        <f t="shared" si="86"/>
        <v>0</v>
      </c>
      <c r="AX200" s="6">
        <f t="shared" si="87"/>
        <v>37528.12</v>
      </c>
      <c r="AY200" s="4">
        <f t="shared" si="88"/>
        <v>37528.12</v>
      </c>
      <c r="AZ200" s="1"/>
      <c r="BA200" s="1"/>
      <c r="BB200" s="1"/>
      <c r="BC200" s="1"/>
      <c r="BD200" s="3">
        <f t="shared" si="81"/>
        <v>0</v>
      </c>
      <c r="BE200" s="3">
        <f t="shared" si="82"/>
        <v>-1432.4800000000032</v>
      </c>
      <c r="BF200" s="94">
        <f t="shared" si="89"/>
        <v>-1432.4800000000032</v>
      </c>
      <c r="BG200" s="81">
        <v>0</v>
      </c>
      <c r="BH200" s="81"/>
      <c r="BI200" s="80"/>
      <c r="BJ200" s="80"/>
      <c r="BK200" s="6">
        <f t="shared" si="72"/>
        <v>0</v>
      </c>
      <c r="BL200" s="94">
        <f>BF200+BK200</f>
        <v>-1432.4800000000032</v>
      </c>
      <c r="BM200" s="96">
        <f t="shared" si="71"/>
        <v>-1432.4800000000032</v>
      </c>
      <c r="BN200" s="104">
        <v>121443.99</v>
      </c>
    </row>
    <row r="201" spans="1:66" ht="15">
      <c r="A201" s="6">
        <v>197</v>
      </c>
      <c r="B201" s="40" t="s">
        <v>160</v>
      </c>
      <c r="C201" s="6">
        <v>600.6</v>
      </c>
      <c r="D201" s="6">
        <v>0</v>
      </c>
      <c r="E201" s="35">
        <f t="shared" si="73"/>
        <v>600.6</v>
      </c>
      <c r="F201" s="41">
        <v>3.1</v>
      </c>
      <c r="G201" s="41">
        <v>7.47</v>
      </c>
      <c r="H201" s="42">
        <f t="shared" si="74"/>
        <v>10.57</v>
      </c>
      <c r="I201" s="10">
        <f t="shared" si="75"/>
        <v>6348.342000000001</v>
      </c>
      <c r="J201" s="9">
        <f t="shared" si="77"/>
        <v>38090.052</v>
      </c>
      <c r="K201" s="32">
        <v>3.32</v>
      </c>
      <c r="L201" s="32">
        <v>7.98</v>
      </c>
      <c r="M201" s="42">
        <f t="shared" si="76"/>
        <v>11.3</v>
      </c>
      <c r="N201" s="10">
        <f t="shared" si="80"/>
        <v>6786.780000000001</v>
      </c>
      <c r="O201" s="9">
        <f t="shared" si="78"/>
        <v>40720.68000000001</v>
      </c>
      <c r="P201" s="55">
        <f t="shared" si="79"/>
        <v>78810.73200000002</v>
      </c>
      <c r="Q201" s="8"/>
      <c r="R201" s="55">
        <f t="shared" si="83"/>
        <v>78810.73200000002</v>
      </c>
      <c r="S201" s="111">
        <v>78738.66</v>
      </c>
      <c r="T201" s="3">
        <v>0</v>
      </c>
      <c r="U201" s="1">
        <v>6561.56</v>
      </c>
      <c r="V201" s="82">
        <f t="shared" si="84"/>
        <v>0</v>
      </c>
      <c r="W201" s="82">
        <f t="shared" si="85"/>
        <v>78738.72</v>
      </c>
      <c r="X201" s="3"/>
      <c r="Y201" s="6">
        <v>0</v>
      </c>
      <c r="Z201" s="6">
        <v>1183.18</v>
      </c>
      <c r="AA201" s="6"/>
      <c r="AB201" s="6">
        <v>1397.48</v>
      </c>
      <c r="AC201" s="1">
        <v>0</v>
      </c>
      <c r="AD201" s="1">
        <v>31492.24</v>
      </c>
      <c r="AE201" s="1"/>
      <c r="AF201" s="3">
        <v>28366.15</v>
      </c>
      <c r="AG201" s="1"/>
      <c r="AH201" s="1">
        <v>2672.67</v>
      </c>
      <c r="AI201" s="1">
        <v>0</v>
      </c>
      <c r="AJ201" s="1">
        <v>3349.3</v>
      </c>
      <c r="AK201" s="1">
        <v>0</v>
      </c>
      <c r="AL201" s="1">
        <v>4420.84</v>
      </c>
      <c r="AM201" s="1">
        <v>0</v>
      </c>
      <c r="AN201" s="1">
        <v>2858.86</v>
      </c>
      <c r="AO201" s="1">
        <v>0</v>
      </c>
      <c r="AP201" s="1">
        <v>2858.86</v>
      </c>
      <c r="AQ201" s="1">
        <v>0</v>
      </c>
      <c r="AR201" s="1">
        <v>16793.71</v>
      </c>
      <c r="AS201" s="1">
        <v>0</v>
      </c>
      <c r="AT201" s="1">
        <v>1267.27</v>
      </c>
      <c r="AU201" s="1">
        <v>0</v>
      </c>
      <c r="AV201" s="1">
        <v>1359.53</v>
      </c>
      <c r="AW201" s="6">
        <f t="shared" si="86"/>
        <v>0</v>
      </c>
      <c r="AX201" s="6">
        <f t="shared" si="87"/>
        <v>98020.09000000001</v>
      </c>
      <c r="AY201" s="4">
        <f t="shared" si="88"/>
        <v>98020.09000000001</v>
      </c>
      <c r="AZ201" s="1"/>
      <c r="BA201" s="1"/>
      <c r="BB201" s="1"/>
      <c r="BC201" s="1"/>
      <c r="BD201" s="3">
        <f t="shared" si="81"/>
        <v>0</v>
      </c>
      <c r="BE201" s="3">
        <f t="shared" si="82"/>
        <v>-19281.37000000001</v>
      </c>
      <c r="BF201" s="94">
        <f t="shared" si="89"/>
        <v>-19281.37000000001</v>
      </c>
      <c r="BG201" s="81">
        <v>4.74</v>
      </c>
      <c r="BH201" s="81"/>
      <c r="BI201" s="80"/>
      <c r="BJ201" s="80"/>
      <c r="BK201" s="6">
        <f t="shared" si="72"/>
        <v>4.74</v>
      </c>
      <c r="BL201" s="94">
        <f>BF201+BK201</f>
        <v>-19276.63000000001</v>
      </c>
      <c r="BM201" s="96">
        <f t="shared" si="71"/>
        <v>-19276.63000000001</v>
      </c>
      <c r="BN201" s="104">
        <v>44358.73</v>
      </c>
    </row>
    <row r="202" spans="1:66" ht="15">
      <c r="A202" s="6">
        <v>198</v>
      </c>
      <c r="B202" s="19" t="s">
        <v>321</v>
      </c>
      <c r="C202" s="6">
        <v>470.4</v>
      </c>
      <c r="D202" s="6">
        <v>0</v>
      </c>
      <c r="E202" s="35">
        <f t="shared" si="73"/>
        <v>470.4</v>
      </c>
      <c r="F202" s="48">
        <v>3.1</v>
      </c>
      <c r="G202" s="77">
        <v>2.64</v>
      </c>
      <c r="H202" s="49">
        <f t="shared" si="74"/>
        <v>5.74</v>
      </c>
      <c r="I202" s="10">
        <f t="shared" si="75"/>
        <v>2700.096</v>
      </c>
      <c r="J202" s="9">
        <f t="shared" si="77"/>
        <v>16200.576000000001</v>
      </c>
      <c r="K202" s="32">
        <v>3.32</v>
      </c>
      <c r="L202" s="32">
        <v>2.82</v>
      </c>
      <c r="M202" s="49">
        <f t="shared" si="76"/>
        <v>6.14</v>
      </c>
      <c r="N202" s="10">
        <f t="shared" si="80"/>
        <v>2888.256</v>
      </c>
      <c r="O202" s="9">
        <f t="shared" si="78"/>
        <v>17329.536</v>
      </c>
      <c r="P202" s="55">
        <f t="shared" si="79"/>
        <v>33530.112</v>
      </c>
      <c r="Q202" s="8">
        <v>5.93</v>
      </c>
      <c r="R202" s="55">
        <f t="shared" si="83"/>
        <v>33524.182</v>
      </c>
      <c r="S202" s="111">
        <v>56526.73</v>
      </c>
      <c r="T202" s="3">
        <v>0</v>
      </c>
      <c r="U202" s="1">
        <v>4710.56</v>
      </c>
      <c r="V202" s="82">
        <f t="shared" si="84"/>
        <v>0</v>
      </c>
      <c r="W202" s="82">
        <f t="shared" si="85"/>
        <v>56526.72</v>
      </c>
      <c r="X202" s="3"/>
      <c r="Y202" s="6">
        <v>0</v>
      </c>
      <c r="Z202" s="6">
        <v>926.69</v>
      </c>
      <c r="AA202" s="6"/>
      <c r="AB202" s="6">
        <v>926.69</v>
      </c>
      <c r="AC202" s="1">
        <v>0</v>
      </c>
      <c r="AD202" s="1">
        <v>926.69</v>
      </c>
      <c r="AE202" s="1"/>
      <c r="AF202" s="3">
        <v>926.69</v>
      </c>
      <c r="AG202" s="1"/>
      <c r="AH202" s="1">
        <v>926.69</v>
      </c>
      <c r="AI202" s="1">
        <v>0</v>
      </c>
      <c r="AJ202" s="1">
        <v>1177.9</v>
      </c>
      <c r="AK202" s="1">
        <v>0</v>
      </c>
      <c r="AL202" s="1">
        <v>992.54</v>
      </c>
      <c r="AM202" s="1">
        <v>0</v>
      </c>
      <c r="AN202" s="1">
        <v>992.54</v>
      </c>
      <c r="AO202" s="1">
        <v>0</v>
      </c>
      <c r="AP202" s="1">
        <v>992.54</v>
      </c>
      <c r="AQ202" s="1">
        <v>0</v>
      </c>
      <c r="AR202" s="1">
        <v>1411.22</v>
      </c>
      <c r="AS202" s="1">
        <v>0</v>
      </c>
      <c r="AT202" s="1">
        <v>1612.21</v>
      </c>
      <c r="AU202" s="1">
        <v>0</v>
      </c>
      <c r="AV202" s="1">
        <v>2451.83</v>
      </c>
      <c r="AW202" s="6">
        <f t="shared" si="86"/>
        <v>0</v>
      </c>
      <c r="AX202" s="6">
        <f t="shared" si="87"/>
        <v>14264.230000000001</v>
      </c>
      <c r="AY202" s="4">
        <f t="shared" si="88"/>
        <v>14264.230000000001</v>
      </c>
      <c r="AZ202" s="1"/>
      <c r="BA202" s="1"/>
      <c r="BB202" s="1"/>
      <c r="BC202" s="1"/>
      <c r="BD202" s="3">
        <f t="shared" si="81"/>
        <v>0</v>
      </c>
      <c r="BE202" s="3">
        <f t="shared" si="82"/>
        <v>42262.49</v>
      </c>
      <c r="BF202" s="13">
        <f t="shared" si="89"/>
        <v>42262.49</v>
      </c>
      <c r="BG202" s="81">
        <v>0</v>
      </c>
      <c r="BH202" s="81"/>
      <c r="BI202" s="80"/>
      <c r="BJ202" s="80"/>
      <c r="BK202" s="1">
        <f t="shared" si="72"/>
        <v>0</v>
      </c>
      <c r="BL202" s="91"/>
      <c r="BM202" s="101">
        <f t="shared" si="71"/>
        <v>42262.49</v>
      </c>
      <c r="BN202" s="104">
        <v>86018.97</v>
      </c>
    </row>
    <row r="203" spans="1:66" ht="15">
      <c r="A203" s="6">
        <v>199</v>
      </c>
      <c r="B203" s="40" t="s">
        <v>161</v>
      </c>
      <c r="C203" s="6">
        <v>470.9</v>
      </c>
      <c r="D203" s="6">
        <v>0</v>
      </c>
      <c r="E203" s="35">
        <f t="shared" si="73"/>
        <v>470.9</v>
      </c>
      <c r="F203" s="41">
        <v>3.1</v>
      </c>
      <c r="G203" s="41">
        <v>3.52</v>
      </c>
      <c r="H203" s="42">
        <f t="shared" si="74"/>
        <v>6.62</v>
      </c>
      <c r="I203" s="10">
        <f t="shared" si="75"/>
        <v>3117.3579999999997</v>
      </c>
      <c r="J203" s="9">
        <f t="shared" si="77"/>
        <v>18704.147999999997</v>
      </c>
      <c r="K203" s="32">
        <v>3.32</v>
      </c>
      <c r="L203" s="32">
        <v>3.76</v>
      </c>
      <c r="M203" s="42">
        <f t="shared" si="76"/>
        <v>7.08</v>
      </c>
      <c r="N203" s="10">
        <f t="shared" si="80"/>
        <v>3333.9719999999998</v>
      </c>
      <c r="O203" s="9">
        <f t="shared" si="78"/>
        <v>20003.832</v>
      </c>
      <c r="P203" s="55">
        <f t="shared" si="79"/>
        <v>38707.979999999996</v>
      </c>
      <c r="Q203" s="8"/>
      <c r="R203" s="55">
        <f t="shared" si="83"/>
        <v>38707.979999999996</v>
      </c>
      <c r="S203" s="111">
        <v>38679.72</v>
      </c>
      <c r="T203" s="3">
        <v>0</v>
      </c>
      <c r="U203" s="1">
        <v>3223.31</v>
      </c>
      <c r="V203" s="82">
        <f t="shared" si="84"/>
        <v>0</v>
      </c>
      <c r="W203" s="82">
        <f t="shared" si="85"/>
        <v>38679.72</v>
      </c>
      <c r="X203" s="3"/>
      <c r="Y203" s="6">
        <v>0</v>
      </c>
      <c r="Z203" s="6">
        <v>927.67</v>
      </c>
      <c r="AA203" s="6"/>
      <c r="AB203" s="6">
        <v>927.67</v>
      </c>
      <c r="AC203" s="1">
        <v>0</v>
      </c>
      <c r="AD203" s="1">
        <v>927.67</v>
      </c>
      <c r="AE203" s="1"/>
      <c r="AF203" s="3">
        <v>21106.36</v>
      </c>
      <c r="AG203" s="1"/>
      <c r="AH203" s="1">
        <v>19953.32</v>
      </c>
      <c r="AI203" s="1">
        <v>0</v>
      </c>
      <c r="AJ203" s="1">
        <v>1137.01</v>
      </c>
      <c r="AK203" s="1">
        <v>0</v>
      </c>
      <c r="AL203" s="1">
        <v>993.6</v>
      </c>
      <c r="AM203" s="1">
        <v>0</v>
      </c>
      <c r="AN203" s="1">
        <v>3637.03</v>
      </c>
      <c r="AO203" s="1">
        <v>0</v>
      </c>
      <c r="AP203" s="1">
        <v>15026.58</v>
      </c>
      <c r="AQ203" s="1">
        <v>0</v>
      </c>
      <c r="AR203" s="1">
        <v>993.6</v>
      </c>
      <c r="AS203" s="1">
        <v>0</v>
      </c>
      <c r="AT203" s="1">
        <v>993.6</v>
      </c>
      <c r="AU203" s="1">
        <v>0</v>
      </c>
      <c r="AV203" s="1">
        <v>993.6</v>
      </c>
      <c r="AW203" s="6">
        <f t="shared" si="86"/>
        <v>0</v>
      </c>
      <c r="AX203" s="6">
        <f t="shared" si="87"/>
        <v>67617.71000000002</v>
      </c>
      <c r="AY203" s="4">
        <f t="shared" si="88"/>
        <v>67617.71000000002</v>
      </c>
      <c r="AZ203" s="1"/>
      <c r="BA203" s="1"/>
      <c r="BB203" s="1"/>
      <c r="BC203" s="1"/>
      <c r="BD203" s="3">
        <f t="shared" si="81"/>
        <v>0</v>
      </c>
      <c r="BE203" s="3">
        <f t="shared" si="82"/>
        <v>-28937.99000000002</v>
      </c>
      <c r="BF203" s="94">
        <f t="shared" si="89"/>
        <v>-28937.99000000002</v>
      </c>
      <c r="BG203" s="81">
        <v>15784.82</v>
      </c>
      <c r="BH203" s="81"/>
      <c r="BI203" s="80"/>
      <c r="BJ203" s="80"/>
      <c r="BK203" s="6">
        <f t="shared" si="72"/>
        <v>15784.82</v>
      </c>
      <c r="BL203" s="94">
        <f>BF203+BK203</f>
        <v>-13153.17000000002</v>
      </c>
      <c r="BM203" s="96">
        <f t="shared" si="71"/>
        <v>-13153.17000000002</v>
      </c>
      <c r="BN203" s="104">
        <v>32046.44</v>
      </c>
    </row>
    <row r="204" spans="1:66" ht="15">
      <c r="A204" s="6">
        <v>200</v>
      </c>
      <c r="B204" s="19" t="s">
        <v>322</v>
      </c>
      <c r="C204" s="6">
        <v>512.9</v>
      </c>
      <c r="D204" s="6">
        <v>0</v>
      </c>
      <c r="E204" s="35">
        <f t="shared" si="73"/>
        <v>512.9</v>
      </c>
      <c r="F204" s="48">
        <v>3.1</v>
      </c>
      <c r="G204" s="48">
        <v>2.64</v>
      </c>
      <c r="H204" s="49">
        <f t="shared" si="74"/>
        <v>5.74</v>
      </c>
      <c r="I204" s="10">
        <f t="shared" si="75"/>
        <v>2944.046</v>
      </c>
      <c r="J204" s="9">
        <f t="shared" si="77"/>
        <v>17664.275999999998</v>
      </c>
      <c r="K204" s="32">
        <v>3.32</v>
      </c>
      <c r="L204" s="32">
        <v>2.82</v>
      </c>
      <c r="M204" s="49">
        <f t="shared" si="76"/>
        <v>6.14</v>
      </c>
      <c r="N204" s="10">
        <f t="shared" si="80"/>
        <v>3149.2059999999997</v>
      </c>
      <c r="O204" s="9">
        <f t="shared" si="78"/>
        <v>18895.235999999997</v>
      </c>
      <c r="P204" s="55">
        <f t="shared" si="79"/>
        <v>36559.511999999995</v>
      </c>
      <c r="Q204" s="8">
        <v>6.46</v>
      </c>
      <c r="R204" s="55">
        <f t="shared" si="83"/>
        <v>36553.051999999996</v>
      </c>
      <c r="S204" s="111">
        <v>36522.32</v>
      </c>
      <c r="T204" s="3">
        <v>0</v>
      </c>
      <c r="U204" s="1">
        <v>3043.53</v>
      </c>
      <c r="V204" s="82">
        <f t="shared" si="84"/>
        <v>0</v>
      </c>
      <c r="W204" s="82">
        <f t="shared" si="85"/>
        <v>36522.36</v>
      </c>
      <c r="X204" s="3"/>
      <c r="Y204" s="6">
        <v>0</v>
      </c>
      <c r="Z204" s="6">
        <v>1010.41</v>
      </c>
      <c r="AA204" s="6"/>
      <c r="AB204" s="6">
        <v>1010.41</v>
      </c>
      <c r="AC204" s="1">
        <v>0</v>
      </c>
      <c r="AD204" s="1">
        <v>1010.41</v>
      </c>
      <c r="AE204" s="1"/>
      <c r="AF204" s="3">
        <v>1178.58</v>
      </c>
      <c r="AG204" s="1"/>
      <c r="AH204" s="1">
        <v>1010.41</v>
      </c>
      <c r="AI204" s="1">
        <v>0</v>
      </c>
      <c r="AJ204" s="1">
        <v>1261.62</v>
      </c>
      <c r="AK204" s="1">
        <v>0</v>
      </c>
      <c r="AL204" s="1">
        <v>1082.22</v>
      </c>
      <c r="AM204" s="1">
        <v>0</v>
      </c>
      <c r="AN204" s="1">
        <v>1082.22</v>
      </c>
      <c r="AO204" s="1">
        <v>0</v>
      </c>
      <c r="AP204" s="1">
        <v>1082.22</v>
      </c>
      <c r="AQ204" s="1">
        <v>0</v>
      </c>
      <c r="AR204" s="1">
        <v>1500.9</v>
      </c>
      <c r="AS204" s="1">
        <v>0</v>
      </c>
      <c r="AT204" s="1">
        <v>1701.89</v>
      </c>
      <c r="AU204" s="1">
        <v>0</v>
      </c>
      <c r="AV204" s="1">
        <v>1082.22</v>
      </c>
      <c r="AW204" s="6">
        <f t="shared" si="86"/>
        <v>0</v>
      </c>
      <c r="AX204" s="6">
        <f t="shared" si="87"/>
        <v>14013.509999999997</v>
      </c>
      <c r="AY204" s="4">
        <f t="shared" si="88"/>
        <v>14013.509999999997</v>
      </c>
      <c r="AZ204" s="1"/>
      <c r="BA204" s="1"/>
      <c r="BB204" s="1"/>
      <c r="BC204" s="1"/>
      <c r="BD204" s="3">
        <f t="shared" si="81"/>
        <v>0</v>
      </c>
      <c r="BE204" s="3">
        <f t="shared" si="82"/>
        <v>22508.850000000006</v>
      </c>
      <c r="BF204" s="13">
        <f t="shared" si="89"/>
        <v>22508.850000000006</v>
      </c>
      <c r="BG204" s="81">
        <v>0</v>
      </c>
      <c r="BH204" s="81"/>
      <c r="BI204" s="80"/>
      <c r="BJ204" s="80"/>
      <c r="BK204" s="1">
        <f t="shared" si="72"/>
        <v>0</v>
      </c>
      <c r="BL204" s="91"/>
      <c r="BM204" s="101">
        <f aca="true" t="shared" si="90" ref="BM204:BM267">BF204+BK204</f>
        <v>22508.850000000006</v>
      </c>
      <c r="BN204" s="104">
        <v>30692.72</v>
      </c>
    </row>
    <row r="205" spans="1:66" ht="15">
      <c r="A205" s="6">
        <v>201</v>
      </c>
      <c r="B205" s="40" t="s">
        <v>162</v>
      </c>
      <c r="C205" s="6">
        <v>469.5</v>
      </c>
      <c r="D205" s="6">
        <v>0</v>
      </c>
      <c r="E205" s="35">
        <f t="shared" si="73"/>
        <v>469.5</v>
      </c>
      <c r="F205" s="41">
        <v>3.1</v>
      </c>
      <c r="G205" s="41">
        <v>3.52</v>
      </c>
      <c r="H205" s="42">
        <f t="shared" si="74"/>
        <v>6.62</v>
      </c>
      <c r="I205" s="10">
        <f t="shared" si="75"/>
        <v>3108.09</v>
      </c>
      <c r="J205" s="9">
        <f t="shared" si="77"/>
        <v>18648.54</v>
      </c>
      <c r="K205" s="32">
        <v>3.32</v>
      </c>
      <c r="L205" s="32">
        <v>3.76</v>
      </c>
      <c r="M205" s="42">
        <f t="shared" si="76"/>
        <v>7.08</v>
      </c>
      <c r="N205" s="10">
        <f t="shared" si="80"/>
        <v>3324.06</v>
      </c>
      <c r="O205" s="9">
        <f t="shared" si="78"/>
        <v>19944.36</v>
      </c>
      <c r="P205" s="55">
        <f t="shared" si="79"/>
        <v>38592.9</v>
      </c>
      <c r="Q205" s="8">
        <v>2587.63</v>
      </c>
      <c r="R205" s="55">
        <f t="shared" si="83"/>
        <v>36005.270000000004</v>
      </c>
      <c r="S205" s="111">
        <v>35977.13</v>
      </c>
      <c r="T205" s="3">
        <v>0</v>
      </c>
      <c r="U205" s="1">
        <v>2998.09</v>
      </c>
      <c r="V205" s="82">
        <f t="shared" si="84"/>
        <v>0</v>
      </c>
      <c r="W205" s="82">
        <f t="shared" si="85"/>
        <v>35977.08</v>
      </c>
      <c r="X205" s="3"/>
      <c r="Y205" s="6">
        <v>0</v>
      </c>
      <c r="Z205" s="6">
        <v>924.92</v>
      </c>
      <c r="AA205" s="6"/>
      <c r="AB205" s="6">
        <v>20115.67</v>
      </c>
      <c r="AC205" s="1">
        <v>0</v>
      </c>
      <c r="AD205" s="1">
        <v>924.92</v>
      </c>
      <c r="AE205" s="59"/>
      <c r="AF205" s="67">
        <v>924.92</v>
      </c>
      <c r="AG205" s="1"/>
      <c r="AH205" s="1">
        <v>42056.61</v>
      </c>
      <c r="AI205" s="1">
        <v>0</v>
      </c>
      <c r="AJ205" s="1">
        <v>5694.69</v>
      </c>
      <c r="AK205" s="1">
        <v>0</v>
      </c>
      <c r="AL205" s="1">
        <v>990.65</v>
      </c>
      <c r="AM205" s="1">
        <v>0</v>
      </c>
      <c r="AN205" s="1">
        <v>990.65</v>
      </c>
      <c r="AO205" s="1">
        <v>0</v>
      </c>
      <c r="AP205" s="1">
        <v>25953.88</v>
      </c>
      <c r="AQ205" s="1">
        <v>0</v>
      </c>
      <c r="AR205" s="1">
        <v>990.65</v>
      </c>
      <c r="AS205" s="1">
        <v>0</v>
      </c>
      <c r="AT205" s="1">
        <v>990.65</v>
      </c>
      <c r="AU205" s="1">
        <v>0</v>
      </c>
      <c r="AV205" s="1">
        <v>990.65</v>
      </c>
      <c r="AW205" s="6">
        <f t="shared" si="86"/>
        <v>0</v>
      </c>
      <c r="AX205" s="6">
        <f t="shared" si="87"/>
        <v>101548.85999999997</v>
      </c>
      <c r="AY205" s="4">
        <f t="shared" si="88"/>
        <v>101548.85999999997</v>
      </c>
      <c r="AZ205" s="1"/>
      <c r="BA205" s="1"/>
      <c r="BB205" s="1"/>
      <c r="BC205" s="1"/>
      <c r="BD205" s="3">
        <f t="shared" si="81"/>
        <v>0</v>
      </c>
      <c r="BE205" s="3">
        <f t="shared" si="82"/>
        <v>-65571.77999999997</v>
      </c>
      <c r="BF205" s="94">
        <f t="shared" si="89"/>
        <v>-65571.77999999997</v>
      </c>
      <c r="BG205" s="81">
        <v>0</v>
      </c>
      <c r="BH205" s="81"/>
      <c r="BI205" s="80"/>
      <c r="BJ205" s="80"/>
      <c r="BK205" s="6">
        <f aca="true" t="shared" si="91" ref="BK205:BK268">BG205+BH205+BI205+BJ205</f>
        <v>0</v>
      </c>
      <c r="BL205" s="94">
        <f>BF205+BK205</f>
        <v>-65571.77999999997</v>
      </c>
      <c r="BM205" s="96">
        <f t="shared" si="90"/>
        <v>-65571.77999999997</v>
      </c>
      <c r="BN205" s="104">
        <v>12595.99</v>
      </c>
    </row>
    <row r="206" spans="1:66" ht="15">
      <c r="A206" s="6">
        <v>203</v>
      </c>
      <c r="B206" s="40" t="s">
        <v>163</v>
      </c>
      <c r="C206" s="6">
        <v>348</v>
      </c>
      <c r="D206" s="6">
        <v>0</v>
      </c>
      <c r="E206" s="35">
        <f t="shared" si="73"/>
        <v>348</v>
      </c>
      <c r="F206" s="41">
        <v>3.1</v>
      </c>
      <c r="G206" s="41">
        <v>2.64</v>
      </c>
      <c r="H206" s="42">
        <f t="shared" si="74"/>
        <v>5.74</v>
      </c>
      <c r="I206" s="10">
        <f t="shared" si="75"/>
        <v>1997.52</v>
      </c>
      <c r="J206" s="9">
        <f t="shared" si="77"/>
        <v>11985.119999999999</v>
      </c>
      <c r="K206" s="32">
        <v>3.32</v>
      </c>
      <c r="L206" s="32">
        <v>2.82</v>
      </c>
      <c r="M206" s="42">
        <f t="shared" si="76"/>
        <v>6.14</v>
      </c>
      <c r="N206" s="10">
        <f t="shared" si="80"/>
        <v>2136.72</v>
      </c>
      <c r="O206" s="9">
        <f t="shared" si="78"/>
        <v>12820.32</v>
      </c>
      <c r="P206" s="55">
        <f t="shared" si="79"/>
        <v>24805.44</v>
      </c>
      <c r="Q206" s="8">
        <v>24169.71</v>
      </c>
      <c r="R206" s="55">
        <f t="shared" si="83"/>
        <v>635.7299999999996</v>
      </c>
      <c r="S206" s="112">
        <v>14894.4</v>
      </c>
      <c r="T206" s="3">
        <v>0</v>
      </c>
      <c r="U206" s="1">
        <v>1241.2</v>
      </c>
      <c r="V206" s="82">
        <f t="shared" si="84"/>
        <v>0</v>
      </c>
      <c r="W206" s="82">
        <f t="shared" si="85"/>
        <v>14894.400000000001</v>
      </c>
      <c r="X206" s="3">
        <f>R206-S206</f>
        <v>-14258.67</v>
      </c>
      <c r="Y206" s="6">
        <v>0</v>
      </c>
      <c r="Z206" s="6">
        <v>279.64</v>
      </c>
      <c r="AA206" s="6"/>
      <c r="AB206" s="6">
        <v>685.56</v>
      </c>
      <c r="AC206" s="1">
        <v>0</v>
      </c>
      <c r="AD206" s="1">
        <v>1891.25</v>
      </c>
      <c r="AE206" s="1"/>
      <c r="AF206" s="3">
        <v>685.56</v>
      </c>
      <c r="AG206" s="1"/>
      <c r="AH206" s="1">
        <v>1486.08</v>
      </c>
      <c r="AI206" s="1">
        <v>0</v>
      </c>
      <c r="AJ206" s="1">
        <v>894.9</v>
      </c>
      <c r="AK206" s="1">
        <v>0</v>
      </c>
      <c r="AL206" s="1">
        <v>734.28</v>
      </c>
      <c r="AM206" s="1">
        <v>0</v>
      </c>
      <c r="AN206" s="1">
        <v>1239.05</v>
      </c>
      <c r="AO206" s="1">
        <v>0</v>
      </c>
      <c r="AP206" s="1">
        <v>734.28</v>
      </c>
      <c r="AQ206" s="1">
        <v>0</v>
      </c>
      <c r="AR206" s="1">
        <v>1152.96</v>
      </c>
      <c r="AS206" s="1">
        <v>0</v>
      </c>
      <c r="AT206" s="1">
        <v>1536.43</v>
      </c>
      <c r="AU206" s="1">
        <v>0</v>
      </c>
      <c r="AV206" s="1">
        <v>1919.1</v>
      </c>
      <c r="AW206" s="6">
        <f t="shared" si="86"/>
        <v>0</v>
      </c>
      <c r="AX206" s="6">
        <f t="shared" si="87"/>
        <v>13239.090000000002</v>
      </c>
      <c r="AY206" s="4">
        <f t="shared" si="88"/>
        <v>13239.090000000002</v>
      </c>
      <c r="AZ206" s="1"/>
      <c r="BA206" s="1"/>
      <c r="BB206" s="1"/>
      <c r="BC206" s="1"/>
      <c r="BD206" s="3">
        <f t="shared" si="81"/>
        <v>0</v>
      </c>
      <c r="BE206" s="3">
        <f t="shared" si="82"/>
        <v>1655.3099999999995</v>
      </c>
      <c r="BF206" s="13">
        <f t="shared" si="89"/>
        <v>1655.3099999999995</v>
      </c>
      <c r="BG206" s="81">
        <v>0</v>
      </c>
      <c r="BH206" s="81"/>
      <c r="BI206" s="80"/>
      <c r="BJ206" s="80"/>
      <c r="BK206" s="1">
        <f t="shared" si="91"/>
        <v>0</v>
      </c>
      <c r="BL206" s="91"/>
      <c r="BM206" s="101">
        <f t="shared" si="90"/>
        <v>1655.3099999999995</v>
      </c>
      <c r="BN206" s="104">
        <v>88269.83</v>
      </c>
    </row>
    <row r="207" spans="1:66" ht="15">
      <c r="A207" s="6">
        <v>204</v>
      </c>
      <c r="B207" s="31" t="s">
        <v>164</v>
      </c>
      <c r="C207" s="6">
        <v>7621.2</v>
      </c>
      <c r="D207" s="6">
        <v>159</v>
      </c>
      <c r="E207" s="35">
        <f t="shared" si="73"/>
        <v>7780.2</v>
      </c>
      <c r="F207" s="32">
        <v>3.1</v>
      </c>
      <c r="G207" s="32">
        <v>8.4</v>
      </c>
      <c r="H207" s="33">
        <f t="shared" si="74"/>
        <v>11.5</v>
      </c>
      <c r="I207" s="10">
        <f t="shared" si="75"/>
        <v>89472.3</v>
      </c>
      <c r="J207" s="9">
        <f t="shared" si="77"/>
        <v>536833.8</v>
      </c>
      <c r="K207" s="32">
        <v>3.32</v>
      </c>
      <c r="L207" s="32">
        <v>8.97</v>
      </c>
      <c r="M207" s="33">
        <f t="shared" si="76"/>
        <v>12.290000000000001</v>
      </c>
      <c r="N207" s="10">
        <f t="shared" si="80"/>
        <v>95618.65800000001</v>
      </c>
      <c r="O207" s="9">
        <f t="shared" si="78"/>
        <v>573711.9480000001</v>
      </c>
      <c r="P207" s="55">
        <f t="shared" si="79"/>
        <v>1110545.7480000001</v>
      </c>
      <c r="Q207" s="8"/>
      <c r="R207" s="55">
        <f t="shared" si="83"/>
        <v>1110545.7480000001</v>
      </c>
      <c r="S207" s="111">
        <v>1109612.1</v>
      </c>
      <c r="T207" s="3">
        <v>54452.06</v>
      </c>
      <c r="U207" s="1">
        <v>38015.61</v>
      </c>
      <c r="V207" s="82">
        <f t="shared" si="84"/>
        <v>653424.72</v>
      </c>
      <c r="W207" s="82">
        <f t="shared" si="85"/>
        <v>456187.32</v>
      </c>
      <c r="X207" s="3"/>
      <c r="Y207" s="6">
        <v>20600.08</v>
      </c>
      <c r="Z207" s="6">
        <v>25750.02</v>
      </c>
      <c r="AA207" s="6">
        <v>21114.1</v>
      </c>
      <c r="AB207" s="6">
        <v>16641.84</v>
      </c>
      <c r="AC207" s="1">
        <v>224137.8</v>
      </c>
      <c r="AD207" s="1">
        <v>20855.89</v>
      </c>
      <c r="AE207" s="1">
        <v>110836.08</v>
      </c>
      <c r="AF207" s="3">
        <v>17827.81</v>
      </c>
      <c r="AG207" s="1">
        <v>92722.33</v>
      </c>
      <c r="AH207" s="1">
        <v>17518.36</v>
      </c>
      <c r="AI207" s="1">
        <v>207333.9</v>
      </c>
      <c r="AJ207" s="1">
        <v>16700.78</v>
      </c>
      <c r="AK207" s="1">
        <v>39604.76</v>
      </c>
      <c r="AL207" s="1">
        <v>31770.06</v>
      </c>
      <c r="AM207" s="1">
        <v>28256.54</v>
      </c>
      <c r="AN207" s="1">
        <v>29255.35</v>
      </c>
      <c r="AO207" s="1">
        <v>21087.06</v>
      </c>
      <c r="AP207" s="1">
        <v>18861.05</v>
      </c>
      <c r="AQ207" s="1">
        <v>42308.76</v>
      </c>
      <c r="AR207" s="1">
        <v>27204.42</v>
      </c>
      <c r="AS207" s="1">
        <v>33389.41</v>
      </c>
      <c r="AT207" s="1">
        <v>22296.96</v>
      </c>
      <c r="AU207" s="1">
        <v>29297.22</v>
      </c>
      <c r="AV207" s="1">
        <v>26924.62</v>
      </c>
      <c r="AW207" s="6">
        <f t="shared" si="86"/>
        <v>870688.0400000002</v>
      </c>
      <c r="AX207" s="6">
        <f t="shared" si="87"/>
        <v>271607.16000000003</v>
      </c>
      <c r="AY207" s="4">
        <f t="shared" si="88"/>
        <v>1142295.2000000002</v>
      </c>
      <c r="AZ207" s="1"/>
      <c r="BA207" s="1"/>
      <c r="BB207" s="1"/>
      <c r="BC207" s="2">
        <v>18730</v>
      </c>
      <c r="BD207" s="3">
        <f t="shared" si="81"/>
        <v>-217263.32000000018</v>
      </c>
      <c r="BE207" s="3">
        <f t="shared" si="82"/>
        <v>165850.15999999997</v>
      </c>
      <c r="BF207" s="94">
        <f t="shared" si="89"/>
        <v>-51413.16000000021</v>
      </c>
      <c r="BG207" s="81">
        <v>74968.55</v>
      </c>
      <c r="BH207" s="81"/>
      <c r="BI207" s="80">
        <v>3440</v>
      </c>
      <c r="BJ207" s="80">
        <v>196805.33</v>
      </c>
      <c r="BK207" s="6">
        <f t="shared" si="91"/>
        <v>275213.88</v>
      </c>
      <c r="BL207" s="13">
        <v>0</v>
      </c>
      <c r="BM207" s="101">
        <f t="shared" si="90"/>
        <v>223800.7199999998</v>
      </c>
      <c r="BN207" s="104">
        <v>351567.25</v>
      </c>
    </row>
    <row r="208" spans="1:66" ht="15">
      <c r="A208" s="6">
        <v>205</v>
      </c>
      <c r="B208" s="40" t="s">
        <v>165</v>
      </c>
      <c r="C208" s="6">
        <v>574</v>
      </c>
      <c r="D208" s="6">
        <v>0</v>
      </c>
      <c r="E208" s="35">
        <f aca="true" t="shared" si="92" ref="E208:E254">C208+D208</f>
        <v>574</v>
      </c>
      <c r="F208" s="41">
        <v>3.1</v>
      </c>
      <c r="G208" s="41">
        <v>6.15</v>
      </c>
      <c r="H208" s="42">
        <f aca="true" t="shared" si="93" ref="H208:H255">F208+G208</f>
        <v>9.25</v>
      </c>
      <c r="I208" s="10">
        <f aca="true" t="shared" si="94" ref="I208:I255">H208*E208</f>
        <v>5309.5</v>
      </c>
      <c r="J208" s="9">
        <f aca="true" t="shared" si="95" ref="J208:J255">I208*6</f>
        <v>31857</v>
      </c>
      <c r="K208" s="32">
        <v>3.32</v>
      </c>
      <c r="L208" s="32">
        <v>6.57</v>
      </c>
      <c r="M208" s="42">
        <f aca="true" t="shared" si="96" ref="M208:M272">K208+L208</f>
        <v>9.89</v>
      </c>
      <c r="N208" s="10">
        <f aca="true" t="shared" si="97" ref="N208:N239">E208*M208</f>
        <v>5676.860000000001</v>
      </c>
      <c r="O208" s="9">
        <f aca="true" t="shared" si="98" ref="O208:O255">N208*6</f>
        <v>34061.16</v>
      </c>
      <c r="P208" s="55">
        <f aca="true" t="shared" si="99" ref="P208:P255">J208+O208</f>
        <v>65918.16</v>
      </c>
      <c r="Q208" s="8">
        <v>6893.9</v>
      </c>
      <c r="R208" s="55">
        <f aca="true" t="shared" si="100" ref="R208:R239">P208-Q208</f>
        <v>59024.26</v>
      </c>
      <c r="S208" s="111">
        <v>58955.38</v>
      </c>
      <c r="T208" s="3">
        <v>0</v>
      </c>
      <c r="U208" s="1">
        <v>4912.95</v>
      </c>
      <c r="V208" s="82">
        <f t="shared" si="84"/>
        <v>0</v>
      </c>
      <c r="W208" s="82">
        <f t="shared" si="85"/>
        <v>58955.399999999994</v>
      </c>
      <c r="X208" s="3"/>
      <c r="Y208" s="6">
        <v>0</v>
      </c>
      <c r="Z208" s="6">
        <v>1486.08</v>
      </c>
      <c r="AA208" s="6"/>
      <c r="AB208" s="6">
        <v>3843.27</v>
      </c>
      <c r="AC208" s="1">
        <v>0</v>
      </c>
      <c r="AD208" s="1">
        <v>2747.35</v>
      </c>
      <c r="AE208" s="1"/>
      <c r="AF208" s="3">
        <v>8656.36</v>
      </c>
      <c r="AG208" s="1"/>
      <c r="AH208" s="1">
        <v>1486.08</v>
      </c>
      <c r="AI208" s="1">
        <v>0</v>
      </c>
      <c r="AJ208" s="1">
        <v>3847.73</v>
      </c>
      <c r="AK208" s="1">
        <v>0</v>
      </c>
      <c r="AL208" s="1">
        <v>3285.35</v>
      </c>
      <c r="AM208" s="1">
        <v>0</v>
      </c>
      <c r="AN208" s="1">
        <v>1566.44</v>
      </c>
      <c r="AO208" s="1">
        <v>0</v>
      </c>
      <c r="AP208" s="1">
        <v>1999.07</v>
      </c>
      <c r="AQ208" s="1">
        <v>0</v>
      </c>
      <c r="AR208" s="1">
        <v>1985.12</v>
      </c>
      <c r="AS208" s="1">
        <v>0</v>
      </c>
      <c r="AT208" s="1">
        <v>2326.87</v>
      </c>
      <c r="AU208" s="1">
        <v>0</v>
      </c>
      <c r="AV208" s="1">
        <v>1566.44</v>
      </c>
      <c r="AW208" s="6">
        <f t="shared" si="86"/>
        <v>0</v>
      </c>
      <c r="AX208" s="6">
        <f t="shared" si="87"/>
        <v>34796.159999999996</v>
      </c>
      <c r="AY208" s="4">
        <f t="shared" si="88"/>
        <v>34796.159999999996</v>
      </c>
      <c r="AZ208" s="1"/>
      <c r="BA208" s="1"/>
      <c r="BB208" s="1"/>
      <c r="BC208" s="1"/>
      <c r="BD208" s="3">
        <f t="shared" si="81"/>
        <v>0</v>
      </c>
      <c r="BE208" s="3">
        <f t="shared" si="82"/>
        <v>24159.239999999998</v>
      </c>
      <c r="BF208" s="13">
        <f t="shared" si="89"/>
        <v>24159.239999999998</v>
      </c>
      <c r="BG208" s="81">
        <v>0</v>
      </c>
      <c r="BH208" s="81"/>
      <c r="BI208" s="80"/>
      <c r="BJ208" s="80"/>
      <c r="BK208" s="1">
        <f t="shared" si="91"/>
        <v>0</v>
      </c>
      <c r="BL208" s="91"/>
      <c r="BM208" s="101">
        <f t="shared" si="90"/>
        <v>24159.239999999998</v>
      </c>
      <c r="BN208" s="104">
        <v>133728.82</v>
      </c>
    </row>
    <row r="209" spans="1:66" ht="15">
      <c r="A209" s="6">
        <v>206</v>
      </c>
      <c r="B209" s="40" t="s">
        <v>166</v>
      </c>
      <c r="C209" s="6">
        <v>394.1</v>
      </c>
      <c r="D209" s="6">
        <v>0</v>
      </c>
      <c r="E209" s="35">
        <f t="shared" si="92"/>
        <v>394.1</v>
      </c>
      <c r="F209" s="41">
        <v>3.1</v>
      </c>
      <c r="G209" s="41">
        <v>6.38</v>
      </c>
      <c r="H209" s="42">
        <f t="shared" si="93"/>
        <v>9.48</v>
      </c>
      <c r="I209" s="10">
        <f t="shared" si="94"/>
        <v>3736.068</v>
      </c>
      <c r="J209" s="9">
        <f t="shared" si="95"/>
        <v>22416.408000000003</v>
      </c>
      <c r="K209" s="32">
        <v>3.32</v>
      </c>
      <c r="L209" s="32">
        <v>6.82</v>
      </c>
      <c r="M209" s="42">
        <f t="shared" si="96"/>
        <v>10.14</v>
      </c>
      <c r="N209" s="10">
        <f t="shared" si="97"/>
        <v>3996.1740000000004</v>
      </c>
      <c r="O209" s="9">
        <f t="shared" si="98"/>
        <v>23977.044</v>
      </c>
      <c r="P209" s="55">
        <f t="shared" si="99"/>
        <v>46393.452000000005</v>
      </c>
      <c r="Q209" s="8">
        <v>67029.63</v>
      </c>
      <c r="R209" s="55">
        <f t="shared" si="100"/>
        <v>-20636.178</v>
      </c>
      <c r="S209" s="112">
        <v>18999.28</v>
      </c>
      <c r="T209" s="3">
        <v>0</v>
      </c>
      <c r="U209" s="1">
        <v>1583.27</v>
      </c>
      <c r="V209" s="82">
        <f t="shared" si="84"/>
        <v>0</v>
      </c>
      <c r="W209" s="82">
        <f t="shared" si="85"/>
        <v>18999.239999999998</v>
      </c>
      <c r="X209" s="3">
        <f>R209-S209</f>
        <v>-39635.458</v>
      </c>
      <c r="Y209" s="6">
        <v>0</v>
      </c>
      <c r="Z209" s="6">
        <v>2829.03</v>
      </c>
      <c r="AA209" s="6"/>
      <c r="AB209" s="6">
        <v>4647.7</v>
      </c>
      <c r="AC209" s="1">
        <v>0</v>
      </c>
      <c r="AD209" s="1">
        <v>1479.03</v>
      </c>
      <c r="AE209" s="1"/>
      <c r="AF209" s="3">
        <v>954.03</v>
      </c>
      <c r="AG209" s="1"/>
      <c r="AH209" s="1">
        <v>5936.5</v>
      </c>
      <c r="AI209" s="1">
        <v>0</v>
      </c>
      <c r="AJ209" s="1">
        <v>1163.37</v>
      </c>
      <c r="AK209" s="1">
        <v>0</v>
      </c>
      <c r="AL209" s="1">
        <v>1009.2</v>
      </c>
      <c r="AM209" s="1">
        <v>0</v>
      </c>
      <c r="AN209" s="1">
        <v>1009.2</v>
      </c>
      <c r="AO209" s="1">
        <v>0</v>
      </c>
      <c r="AP209" s="1">
        <v>1009.2</v>
      </c>
      <c r="AQ209" s="1">
        <v>0</v>
      </c>
      <c r="AR209" s="1">
        <v>5106.77</v>
      </c>
      <c r="AS209" s="1">
        <v>0</v>
      </c>
      <c r="AT209" s="1">
        <v>2054.2</v>
      </c>
      <c r="AU209" s="1">
        <v>0</v>
      </c>
      <c r="AV209" s="1">
        <v>3509.2</v>
      </c>
      <c r="AW209" s="6">
        <f t="shared" si="86"/>
        <v>0</v>
      </c>
      <c r="AX209" s="6">
        <f t="shared" si="87"/>
        <v>30707.430000000004</v>
      </c>
      <c r="AY209" s="4">
        <f t="shared" si="88"/>
        <v>30707.430000000004</v>
      </c>
      <c r="AZ209" s="1"/>
      <c r="BA209" s="1"/>
      <c r="BB209" s="1"/>
      <c r="BC209" s="1"/>
      <c r="BD209" s="3">
        <f t="shared" si="81"/>
        <v>0</v>
      </c>
      <c r="BE209" s="3">
        <f t="shared" si="82"/>
        <v>-11708.190000000006</v>
      </c>
      <c r="BF209" s="94">
        <f t="shared" si="89"/>
        <v>-11708.190000000006</v>
      </c>
      <c r="BG209" s="81">
        <v>0</v>
      </c>
      <c r="BH209" s="81"/>
      <c r="BI209" s="80"/>
      <c r="BJ209" s="80"/>
      <c r="BK209" s="6">
        <f t="shared" si="91"/>
        <v>0</v>
      </c>
      <c r="BL209" s="94">
        <f>BF209+BK209</f>
        <v>-11708.190000000006</v>
      </c>
      <c r="BM209" s="96">
        <f t="shared" si="90"/>
        <v>-11708.190000000006</v>
      </c>
      <c r="BN209" s="104">
        <v>124159.02</v>
      </c>
    </row>
    <row r="210" spans="1:66" ht="15">
      <c r="A210" s="6">
        <v>207</v>
      </c>
      <c r="B210" s="31" t="s">
        <v>167</v>
      </c>
      <c r="C210" s="6">
        <v>619.3</v>
      </c>
      <c r="D210" s="6">
        <v>0</v>
      </c>
      <c r="E210" s="35">
        <f t="shared" si="92"/>
        <v>619.3</v>
      </c>
      <c r="F210" s="32">
        <v>3.1</v>
      </c>
      <c r="G210" s="32">
        <v>7.47</v>
      </c>
      <c r="H210" s="33">
        <f t="shared" si="93"/>
        <v>10.57</v>
      </c>
      <c r="I210" s="10">
        <f t="shared" si="94"/>
        <v>6546.000999999999</v>
      </c>
      <c r="J210" s="9">
        <f t="shared" si="95"/>
        <v>39276.005999999994</v>
      </c>
      <c r="K210" s="32">
        <v>3.32</v>
      </c>
      <c r="L210" s="32">
        <v>7.98</v>
      </c>
      <c r="M210" s="33">
        <f t="shared" si="96"/>
        <v>11.3</v>
      </c>
      <c r="N210" s="10">
        <f t="shared" si="97"/>
        <v>6998.09</v>
      </c>
      <c r="O210" s="9">
        <f t="shared" si="98"/>
        <v>41988.54</v>
      </c>
      <c r="P210" s="55">
        <f t="shared" si="99"/>
        <v>81264.546</v>
      </c>
      <c r="Q210" s="8">
        <v>7408.05</v>
      </c>
      <c r="R210" s="55">
        <f t="shared" si="100"/>
        <v>73856.496</v>
      </c>
      <c r="S210" s="111">
        <v>73782.15</v>
      </c>
      <c r="T210" s="3">
        <v>3600.38</v>
      </c>
      <c r="U210" s="1">
        <v>2548.13</v>
      </c>
      <c r="V210" s="82">
        <f t="shared" si="84"/>
        <v>43204.56</v>
      </c>
      <c r="W210" s="82">
        <f t="shared" si="85"/>
        <v>30577.56</v>
      </c>
      <c r="X210" s="3"/>
      <c r="Y210" s="6">
        <v>1910.83</v>
      </c>
      <c r="Z210" s="6">
        <v>6182.33</v>
      </c>
      <c r="AA210" s="6">
        <v>4785.86</v>
      </c>
      <c r="AB210" s="6">
        <v>1397.67</v>
      </c>
      <c r="AC210" s="1">
        <v>3873.81</v>
      </c>
      <c r="AD210" s="1">
        <v>7280.32</v>
      </c>
      <c r="AE210" s="1">
        <v>69834.69</v>
      </c>
      <c r="AF210" s="3">
        <v>1902.18</v>
      </c>
      <c r="AG210" s="1">
        <v>1535.86</v>
      </c>
      <c r="AH210" s="1">
        <v>1397.67</v>
      </c>
      <c r="AI210" s="1">
        <v>1787.07</v>
      </c>
      <c r="AJ210" s="1">
        <v>1397.67</v>
      </c>
      <c r="AK210" s="1">
        <v>3280.03</v>
      </c>
      <c r="AL210" s="1">
        <v>5672.73</v>
      </c>
      <c r="AM210" s="1">
        <v>1641.15</v>
      </c>
      <c r="AN210" s="1">
        <v>4717.78</v>
      </c>
      <c r="AO210" s="1">
        <v>0</v>
      </c>
      <c r="AP210" s="1">
        <v>1484.37</v>
      </c>
      <c r="AQ210" s="1">
        <v>0</v>
      </c>
      <c r="AR210" s="1">
        <v>1576.63</v>
      </c>
      <c r="AS210" s="1">
        <v>0</v>
      </c>
      <c r="AT210" s="1">
        <v>1484.37</v>
      </c>
      <c r="AU210" s="1">
        <v>750</v>
      </c>
      <c r="AV210" s="1">
        <v>4402.95</v>
      </c>
      <c r="AW210" s="6">
        <f t="shared" si="86"/>
        <v>89399.3</v>
      </c>
      <c r="AX210" s="6">
        <f t="shared" si="87"/>
        <v>38896.66999999999</v>
      </c>
      <c r="AY210" s="4">
        <f t="shared" si="88"/>
        <v>128295.97</v>
      </c>
      <c r="AZ210" s="1"/>
      <c r="BA210" s="1"/>
      <c r="BB210" s="1"/>
      <c r="BC210" s="1"/>
      <c r="BD210" s="3">
        <f t="shared" si="81"/>
        <v>-46194.740000000005</v>
      </c>
      <c r="BE210" s="3">
        <f t="shared" si="82"/>
        <v>-8319.10999999999</v>
      </c>
      <c r="BF210" s="94">
        <f t="shared" si="89"/>
        <v>-54513.84999999999</v>
      </c>
      <c r="BG210" s="81">
        <v>0</v>
      </c>
      <c r="BH210" s="81"/>
      <c r="BI210" s="80"/>
      <c r="BJ210" s="80"/>
      <c r="BK210" s="6">
        <f t="shared" si="91"/>
        <v>0</v>
      </c>
      <c r="BL210" s="94">
        <f>BF210+BK210</f>
        <v>-54513.84999999999</v>
      </c>
      <c r="BM210" s="96">
        <f t="shared" si="90"/>
        <v>-54513.84999999999</v>
      </c>
      <c r="BN210" s="104">
        <v>21203.42</v>
      </c>
    </row>
    <row r="211" spans="1:66" ht="15">
      <c r="A211" s="6">
        <v>208</v>
      </c>
      <c r="B211" s="19" t="s">
        <v>323</v>
      </c>
      <c r="C211" s="6">
        <v>519.8</v>
      </c>
      <c r="D211" s="6">
        <v>0</v>
      </c>
      <c r="E211" s="35">
        <f t="shared" si="92"/>
        <v>519.8</v>
      </c>
      <c r="F211" s="48">
        <v>3.1</v>
      </c>
      <c r="G211" s="48">
        <v>6.59</v>
      </c>
      <c r="H211" s="49">
        <f t="shared" si="93"/>
        <v>9.69</v>
      </c>
      <c r="I211" s="10">
        <f t="shared" si="94"/>
        <v>5036.861999999999</v>
      </c>
      <c r="J211" s="9">
        <f t="shared" si="95"/>
        <v>30221.171999999995</v>
      </c>
      <c r="K211" s="32">
        <v>3.32</v>
      </c>
      <c r="L211" s="32">
        <v>7.04</v>
      </c>
      <c r="M211" s="49">
        <f t="shared" si="96"/>
        <v>10.36</v>
      </c>
      <c r="N211" s="10">
        <f t="shared" si="97"/>
        <v>5385.127999999999</v>
      </c>
      <c r="O211" s="9">
        <f t="shared" si="98"/>
        <v>32310.767999999993</v>
      </c>
      <c r="P211" s="55">
        <f t="shared" si="99"/>
        <v>62531.93999999999</v>
      </c>
      <c r="Q211" s="8">
        <v>6.5</v>
      </c>
      <c r="R211" s="55">
        <f t="shared" si="100"/>
        <v>62525.43999999999</v>
      </c>
      <c r="S211" s="111">
        <v>62463.04</v>
      </c>
      <c r="T211" s="3">
        <v>0</v>
      </c>
      <c r="U211" s="1">
        <v>5205.25</v>
      </c>
      <c r="V211" s="82">
        <f t="shared" si="84"/>
        <v>0</v>
      </c>
      <c r="W211" s="82">
        <f t="shared" si="85"/>
        <v>62463</v>
      </c>
      <c r="X211" s="3"/>
      <c r="Y211" s="6">
        <v>0</v>
      </c>
      <c r="Z211" s="6">
        <v>1024.01</v>
      </c>
      <c r="AA211" s="6"/>
      <c r="AB211" s="6">
        <v>143006.53</v>
      </c>
      <c r="AC211" s="1">
        <v>0</v>
      </c>
      <c r="AD211" s="1">
        <v>-9649.67</v>
      </c>
      <c r="AE211" s="1"/>
      <c r="AF211" s="3">
        <v>1024.01</v>
      </c>
      <c r="AG211" s="1"/>
      <c r="AH211" s="1">
        <v>7110.48</v>
      </c>
      <c r="AI211" s="1">
        <v>0</v>
      </c>
      <c r="AJ211" s="1">
        <v>1275.22</v>
      </c>
      <c r="AK211" s="1">
        <v>0</v>
      </c>
      <c r="AL211" s="1">
        <v>1096.78</v>
      </c>
      <c r="AM211" s="1">
        <v>0</v>
      </c>
      <c r="AN211" s="1">
        <v>1096.78</v>
      </c>
      <c r="AO211" s="1">
        <v>0</v>
      </c>
      <c r="AP211" s="1">
        <v>1096.78</v>
      </c>
      <c r="AQ211" s="1">
        <v>0</v>
      </c>
      <c r="AR211" s="1">
        <v>1096.78</v>
      </c>
      <c r="AS211" s="1">
        <v>0</v>
      </c>
      <c r="AT211" s="1">
        <v>1096.78</v>
      </c>
      <c r="AU211" s="1">
        <v>0</v>
      </c>
      <c r="AV211" s="1">
        <v>2069.64</v>
      </c>
      <c r="AW211" s="6">
        <f t="shared" si="86"/>
        <v>0</v>
      </c>
      <c r="AX211" s="6">
        <f t="shared" si="87"/>
        <v>151344.12000000002</v>
      </c>
      <c r="AY211" s="4">
        <f t="shared" si="88"/>
        <v>151344.12000000002</v>
      </c>
      <c r="AZ211" s="1"/>
      <c r="BA211" s="1">
        <v>1434</v>
      </c>
      <c r="BB211" s="1"/>
      <c r="BC211" s="1"/>
      <c r="BD211" s="3">
        <f t="shared" si="81"/>
        <v>0</v>
      </c>
      <c r="BE211" s="3">
        <f t="shared" si="82"/>
        <v>-90315.12000000002</v>
      </c>
      <c r="BF211" s="94">
        <f t="shared" si="89"/>
        <v>-90315.12000000002</v>
      </c>
      <c r="BG211" s="81">
        <v>0</v>
      </c>
      <c r="BH211" s="81"/>
      <c r="BI211" s="80"/>
      <c r="BJ211" s="80"/>
      <c r="BK211" s="6">
        <f t="shared" si="91"/>
        <v>0</v>
      </c>
      <c r="BL211" s="94">
        <f>BF211+BK211</f>
        <v>-90315.12000000002</v>
      </c>
      <c r="BM211" s="96">
        <f t="shared" si="90"/>
        <v>-90315.12000000002</v>
      </c>
      <c r="BN211" s="104">
        <v>327914.93</v>
      </c>
    </row>
    <row r="212" spans="1:66" ht="15">
      <c r="A212" s="6">
        <v>209</v>
      </c>
      <c r="B212" s="40" t="s">
        <v>168</v>
      </c>
      <c r="C212" s="6">
        <v>596.9</v>
      </c>
      <c r="D212" s="6">
        <v>0</v>
      </c>
      <c r="E212" s="35">
        <f t="shared" si="92"/>
        <v>596.9</v>
      </c>
      <c r="F212" s="41">
        <v>3.1</v>
      </c>
      <c r="G212" s="41">
        <v>6.59</v>
      </c>
      <c r="H212" s="42">
        <f t="shared" si="93"/>
        <v>9.69</v>
      </c>
      <c r="I212" s="10">
        <f t="shared" si="94"/>
        <v>5783.960999999999</v>
      </c>
      <c r="J212" s="9">
        <f t="shared" si="95"/>
        <v>34703.765999999996</v>
      </c>
      <c r="K212" s="32">
        <v>3.32</v>
      </c>
      <c r="L212" s="32">
        <v>7.04</v>
      </c>
      <c r="M212" s="42">
        <f t="shared" si="96"/>
        <v>10.36</v>
      </c>
      <c r="N212" s="10">
        <f t="shared" si="97"/>
        <v>6183.883999999999</v>
      </c>
      <c r="O212" s="9">
        <f t="shared" si="98"/>
        <v>37103.304</v>
      </c>
      <c r="P212" s="55">
        <f t="shared" si="99"/>
        <v>71807.06999999999</v>
      </c>
      <c r="Q212" s="8">
        <v>395.23</v>
      </c>
      <c r="R212" s="55">
        <f t="shared" si="100"/>
        <v>71411.84</v>
      </c>
      <c r="S212" s="111">
        <v>71340.23</v>
      </c>
      <c r="T212" s="3">
        <v>0</v>
      </c>
      <c r="U212" s="1">
        <v>5945.02</v>
      </c>
      <c r="V212" s="82">
        <f t="shared" si="84"/>
        <v>0</v>
      </c>
      <c r="W212" s="82">
        <f t="shared" si="85"/>
        <v>71340.24</v>
      </c>
      <c r="X212" s="3"/>
      <c r="Y212" s="6">
        <v>0</v>
      </c>
      <c r="Z212" s="6">
        <v>1531.19</v>
      </c>
      <c r="AA212" s="6"/>
      <c r="AB212" s="6">
        <v>1531.19</v>
      </c>
      <c r="AC212" s="1">
        <v>0</v>
      </c>
      <c r="AD212" s="1">
        <v>43033.55</v>
      </c>
      <c r="AE212" s="1"/>
      <c r="AF212" s="3">
        <v>41237.23</v>
      </c>
      <c r="AG212" s="1"/>
      <c r="AH212" s="1">
        <v>12835.42</v>
      </c>
      <c r="AI212" s="1">
        <v>0</v>
      </c>
      <c r="AJ212" s="1">
        <v>1782.4</v>
      </c>
      <c r="AK212" s="1">
        <v>0</v>
      </c>
      <c r="AL212" s="1">
        <v>1753.15</v>
      </c>
      <c r="AM212" s="1">
        <v>0</v>
      </c>
      <c r="AN212" s="1">
        <v>1614.76</v>
      </c>
      <c r="AO212" s="1">
        <v>0</v>
      </c>
      <c r="AP212" s="1">
        <v>1614.76</v>
      </c>
      <c r="AQ212" s="1">
        <v>0</v>
      </c>
      <c r="AR212" s="1">
        <v>1614.76</v>
      </c>
      <c r="AS212" s="1">
        <v>0</v>
      </c>
      <c r="AT212" s="1">
        <v>2114.76</v>
      </c>
      <c r="AU212" s="1">
        <v>0</v>
      </c>
      <c r="AV212" s="1">
        <v>1614.76</v>
      </c>
      <c r="AW212" s="6">
        <f t="shared" si="86"/>
        <v>0</v>
      </c>
      <c r="AX212" s="6">
        <f t="shared" si="87"/>
        <v>112277.92999999996</v>
      </c>
      <c r="AY212" s="4">
        <f t="shared" si="88"/>
        <v>112277.92999999996</v>
      </c>
      <c r="AZ212" s="1"/>
      <c r="BA212" s="1"/>
      <c r="BB212" s="1"/>
      <c r="BC212" s="1"/>
      <c r="BD212" s="3">
        <f t="shared" si="81"/>
        <v>0</v>
      </c>
      <c r="BE212" s="3">
        <f t="shared" si="82"/>
        <v>-40937.68999999996</v>
      </c>
      <c r="BF212" s="94">
        <f t="shared" si="89"/>
        <v>-40937.68999999996</v>
      </c>
      <c r="BG212" s="81">
        <v>0</v>
      </c>
      <c r="BH212" s="81"/>
      <c r="BI212" s="80"/>
      <c r="BJ212" s="80"/>
      <c r="BK212" s="6">
        <f t="shared" si="91"/>
        <v>0</v>
      </c>
      <c r="BL212" s="94">
        <f>BF212+BK212</f>
        <v>-40937.68999999996</v>
      </c>
      <c r="BM212" s="96">
        <f t="shared" si="90"/>
        <v>-40937.68999999996</v>
      </c>
      <c r="BN212" s="104">
        <v>192901.8</v>
      </c>
    </row>
    <row r="213" spans="1:66" ht="15">
      <c r="A213" s="6">
        <v>210</v>
      </c>
      <c r="B213" s="40" t="s">
        <v>169</v>
      </c>
      <c r="C213" s="6">
        <v>388.4</v>
      </c>
      <c r="D213" s="6">
        <v>0</v>
      </c>
      <c r="E213" s="35">
        <f t="shared" si="92"/>
        <v>388.4</v>
      </c>
      <c r="F213" s="41">
        <v>3.1</v>
      </c>
      <c r="G213" s="41">
        <v>6.38</v>
      </c>
      <c r="H213" s="42">
        <f t="shared" si="93"/>
        <v>9.48</v>
      </c>
      <c r="I213" s="10">
        <f t="shared" si="94"/>
        <v>3682.032</v>
      </c>
      <c r="J213" s="9">
        <f t="shared" si="95"/>
        <v>22092.192000000003</v>
      </c>
      <c r="K213" s="32">
        <v>3.32</v>
      </c>
      <c r="L213" s="32">
        <v>6.82</v>
      </c>
      <c r="M213" s="42">
        <f t="shared" si="96"/>
        <v>10.14</v>
      </c>
      <c r="N213" s="10">
        <f t="shared" si="97"/>
        <v>3938.376</v>
      </c>
      <c r="O213" s="9">
        <f t="shared" si="98"/>
        <v>23630.256</v>
      </c>
      <c r="P213" s="55">
        <f t="shared" si="99"/>
        <v>45722.448000000004</v>
      </c>
      <c r="Q213" s="8">
        <v>24553.48</v>
      </c>
      <c r="R213" s="55">
        <f t="shared" si="100"/>
        <v>21168.968000000004</v>
      </c>
      <c r="S213" s="111">
        <v>21122.3</v>
      </c>
      <c r="T213" s="3">
        <v>0</v>
      </c>
      <c r="U213" s="1">
        <v>1760.19</v>
      </c>
      <c r="V213" s="82">
        <f t="shared" si="84"/>
        <v>0</v>
      </c>
      <c r="W213" s="82">
        <f t="shared" si="85"/>
        <v>21122.28</v>
      </c>
      <c r="X213" s="3"/>
      <c r="Y213" s="6">
        <v>0</v>
      </c>
      <c r="Z213" s="6">
        <v>765.15</v>
      </c>
      <c r="AA213" s="6"/>
      <c r="AB213" s="6">
        <v>5765.15</v>
      </c>
      <c r="AC213" s="1">
        <v>0</v>
      </c>
      <c r="AD213" s="1">
        <v>4630.99</v>
      </c>
      <c r="AE213" s="1"/>
      <c r="AF213" s="3">
        <v>765.15</v>
      </c>
      <c r="AG213" s="1"/>
      <c r="AH213" s="1">
        <v>765.15</v>
      </c>
      <c r="AI213" s="1">
        <v>0</v>
      </c>
      <c r="AJ213" s="1">
        <v>974.49</v>
      </c>
      <c r="AK213" s="1">
        <v>0</v>
      </c>
      <c r="AL213" s="1">
        <v>819.52</v>
      </c>
      <c r="AM213" s="1">
        <v>0</v>
      </c>
      <c r="AN213" s="1">
        <v>819.52</v>
      </c>
      <c r="AO213" s="1">
        <v>0</v>
      </c>
      <c r="AP213" s="1">
        <v>819.52</v>
      </c>
      <c r="AQ213" s="1">
        <v>0</v>
      </c>
      <c r="AR213" s="1">
        <v>819.52</v>
      </c>
      <c r="AS213" s="1">
        <v>0</v>
      </c>
      <c r="AT213" s="1">
        <v>1319.52</v>
      </c>
      <c r="AU213" s="1">
        <v>0</v>
      </c>
      <c r="AV213" s="1">
        <v>1194.52</v>
      </c>
      <c r="AW213" s="6">
        <f t="shared" si="86"/>
        <v>0</v>
      </c>
      <c r="AX213" s="6">
        <f t="shared" si="87"/>
        <v>19458.2</v>
      </c>
      <c r="AY213" s="4">
        <f t="shared" si="88"/>
        <v>19458.2</v>
      </c>
      <c r="AZ213" s="1"/>
      <c r="BA213" s="1">
        <v>800</v>
      </c>
      <c r="BB213" s="1"/>
      <c r="BC213" s="1"/>
      <c r="BD213" s="3">
        <f t="shared" si="81"/>
        <v>0</v>
      </c>
      <c r="BE213" s="3">
        <f t="shared" si="82"/>
        <v>864.0799999999981</v>
      </c>
      <c r="BF213" s="13">
        <f t="shared" si="89"/>
        <v>864.0799999999981</v>
      </c>
      <c r="BG213" s="81">
        <v>0</v>
      </c>
      <c r="BH213" s="81"/>
      <c r="BI213" s="80"/>
      <c r="BJ213" s="80"/>
      <c r="BK213" s="1">
        <f t="shared" si="91"/>
        <v>0</v>
      </c>
      <c r="BL213" s="91"/>
      <c r="BM213" s="101">
        <f t="shared" si="90"/>
        <v>864.0799999999981</v>
      </c>
      <c r="BN213" s="104">
        <v>201703.91</v>
      </c>
    </row>
    <row r="214" spans="1:66" ht="15">
      <c r="A214" s="6">
        <v>211</v>
      </c>
      <c r="B214" s="19" t="s">
        <v>324</v>
      </c>
      <c r="C214" s="6">
        <v>535</v>
      </c>
      <c r="D214" s="6">
        <v>0</v>
      </c>
      <c r="E214" s="35">
        <f t="shared" si="92"/>
        <v>535</v>
      </c>
      <c r="F214" s="48">
        <v>3.1</v>
      </c>
      <c r="G214" s="48">
        <v>6.59</v>
      </c>
      <c r="H214" s="49">
        <f t="shared" si="93"/>
        <v>9.69</v>
      </c>
      <c r="I214" s="10">
        <f t="shared" si="94"/>
        <v>5184.15</v>
      </c>
      <c r="J214" s="9">
        <f t="shared" si="95"/>
        <v>31104.899999999998</v>
      </c>
      <c r="K214" s="32">
        <v>3.32</v>
      </c>
      <c r="L214" s="75">
        <v>2.82</v>
      </c>
      <c r="M214" s="49">
        <f t="shared" si="96"/>
        <v>6.14</v>
      </c>
      <c r="N214" s="10">
        <f t="shared" si="97"/>
        <v>3284.8999999999996</v>
      </c>
      <c r="O214" s="9">
        <f t="shared" si="98"/>
        <v>19709.399999999998</v>
      </c>
      <c r="P214" s="55">
        <f t="shared" si="99"/>
        <v>50814.299999999996</v>
      </c>
      <c r="Q214" s="8">
        <v>417.3</v>
      </c>
      <c r="R214" s="55">
        <f t="shared" si="100"/>
        <v>50396.99999999999</v>
      </c>
      <c r="S214" s="111">
        <v>63879</v>
      </c>
      <c r="T214" s="3">
        <v>0</v>
      </c>
      <c r="U214" s="1">
        <v>5323.25</v>
      </c>
      <c r="V214" s="82">
        <f t="shared" si="84"/>
        <v>0</v>
      </c>
      <c r="W214" s="82">
        <f t="shared" si="85"/>
        <v>63879</v>
      </c>
      <c r="X214" s="3"/>
      <c r="Y214" s="6">
        <v>0</v>
      </c>
      <c r="Z214" s="6">
        <v>2367.27</v>
      </c>
      <c r="AA214" s="6"/>
      <c r="AB214" s="6">
        <v>1053.95</v>
      </c>
      <c r="AC214" s="1">
        <v>0</v>
      </c>
      <c r="AD214" s="1">
        <v>1053.95</v>
      </c>
      <c r="AE214" s="1"/>
      <c r="AF214" s="3">
        <v>1053.95</v>
      </c>
      <c r="AG214" s="1"/>
      <c r="AH214" s="1">
        <v>12304.62</v>
      </c>
      <c r="AI214" s="1">
        <v>0</v>
      </c>
      <c r="AJ214" s="1">
        <v>24411.3</v>
      </c>
      <c r="AK214" s="1">
        <v>0</v>
      </c>
      <c r="AL214" s="1">
        <v>1128.85</v>
      </c>
      <c r="AM214" s="1">
        <v>0</v>
      </c>
      <c r="AN214" s="1">
        <v>3380.34</v>
      </c>
      <c r="AO214" s="1">
        <v>0</v>
      </c>
      <c r="AP214" s="1">
        <v>1929.69</v>
      </c>
      <c r="AQ214" s="1">
        <v>0</v>
      </c>
      <c r="AR214" s="1">
        <v>8476.05</v>
      </c>
      <c r="AS214" s="1">
        <v>0</v>
      </c>
      <c r="AT214" s="1">
        <v>2264.86</v>
      </c>
      <c r="AU214" s="1">
        <v>0</v>
      </c>
      <c r="AV214" s="1">
        <v>16243.98</v>
      </c>
      <c r="AW214" s="6">
        <f t="shared" si="86"/>
        <v>0</v>
      </c>
      <c r="AX214" s="6">
        <f t="shared" si="87"/>
        <v>75668.81</v>
      </c>
      <c r="AY214" s="4">
        <f t="shared" si="88"/>
        <v>75668.81</v>
      </c>
      <c r="AZ214" s="1"/>
      <c r="BA214" s="1"/>
      <c r="BB214" s="1"/>
      <c r="BC214" s="1"/>
      <c r="BD214" s="3">
        <f t="shared" si="81"/>
        <v>0</v>
      </c>
      <c r="BE214" s="3">
        <f t="shared" si="82"/>
        <v>-11789.809999999998</v>
      </c>
      <c r="BF214" s="94">
        <f t="shared" si="89"/>
        <v>-11789.809999999998</v>
      </c>
      <c r="BG214" s="81">
        <v>0</v>
      </c>
      <c r="BH214" s="81"/>
      <c r="BI214" s="80"/>
      <c r="BJ214" s="80"/>
      <c r="BK214" s="6">
        <f t="shared" si="91"/>
        <v>0</v>
      </c>
      <c r="BL214" s="94">
        <f>BF214+BK214</f>
        <v>-11789.809999999998</v>
      </c>
      <c r="BM214" s="96">
        <f t="shared" si="90"/>
        <v>-11789.809999999998</v>
      </c>
      <c r="BN214" s="104">
        <v>90592.29</v>
      </c>
    </row>
    <row r="215" spans="1:66" ht="15">
      <c r="A215" s="6">
        <v>212</v>
      </c>
      <c r="B215" s="40" t="s">
        <v>170</v>
      </c>
      <c r="C215" s="6">
        <v>582.7</v>
      </c>
      <c r="D215" s="6">
        <v>0</v>
      </c>
      <c r="E215" s="35">
        <f t="shared" si="92"/>
        <v>582.7</v>
      </c>
      <c r="F215" s="41">
        <v>3.1</v>
      </c>
      <c r="G215" s="41">
        <v>6.59</v>
      </c>
      <c r="H215" s="42">
        <f t="shared" si="93"/>
        <v>9.69</v>
      </c>
      <c r="I215" s="10">
        <f t="shared" si="94"/>
        <v>5646.363</v>
      </c>
      <c r="J215" s="9">
        <f t="shared" si="95"/>
        <v>33878.178</v>
      </c>
      <c r="K215" s="32">
        <v>3.32</v>
      </c>
      <c r="L215" s="32">
        <v>7.04</v>
      </c>
      <c r="M215" s="42">
        <f t="shared" si="96"/>
        <v>10.36</v>
      </c>
      <c r="N215" s="10">
        <f t="shared" si="97"/>
        <v>6036.772</v>
      </c>
      <c r="O215" s="9">
        <f t="shared" si="98"/>
        <v>36220.632</v>
      </c>
      <c r="P215" s="55">
        <f t="shared" si="99"/>
        <v>70098.81</v>
      </c>
      <c r="Q215" s="8"/>
      <c r="R215" s="55">
        <f t="shared" si="100"/>
        <v>70098.81</v>
      </c>
      <c r="S215" s="111">
        <v>70028.88</v>
      </c>
      <c r="T215" s="3">
        <v>0</v>
      </c>
      <c r="U215" s="1">
        <v>5835.74</v>
      </c>
      <c r="V215" s="82">
        <f t="shared" si="84"/>
        <v>0</v>
      </c>
      <c r="W215" s="82">
        <f t="shared" si="85"/>
        <v>70028.88</v>
      </c>
      <c r="X215" s="3"/>
      <c r="Y215" s="6">
        <v>0</v>
      </c>
      <c r="Z215" s="6">
        <v>2593.02</v>
      </c>
      <c r="AA215" s="6"/>
      <c r="AB215" s="6">
        <v>2593.02</v>
      </c>
      <c r="AC215" s="1">
        <v>0</v>
      </c>
      <c r="AD215" s="1">
        <v>2593.02</v>
      </c>
      <c r="AE215" s="1"/>
      <c r="AF215" s="3">
        <v>7970.73</v>
      </c>
      <c r="AG215" s="1"/>
      <c r="AH215" s="1">
        <v>3440.07</v>
      </c>
      <c r="AI215" s="1">
        <v>0</v>
      </c>
      <c r="AJ215" s="1">
        <v>2844.23</v>
      </c>
      <c r="AK215" s="1">
        <v>0</v>
      </c>
      <c r="AL215" s="1">
        <v>4907.47</v>
      </c>
      <c r="AM215" s="1">
        <v>0</v>
      </c>
      <c r="AN215" s="1">
        <v>2773.66</v>
      </c>
      <c r="AO215" s="1">
        <v>0</v>
      </c>
      <c r="AP215" s="1">
        <v>3206.29</v>
      </c>
      <c r="AQ215" s="1">
        <v>0</v>
      </c>
      <c r="AR215" s="1">
        <v>3192.34</v>
      </c>
      <c r="AS215" s="1">
        <v>0</v>
      </c>
      <c r="AT215" s="1">
        <v>3273.66</v>
      </c>
      <c r="AU215" s="1">
        <v>0</v>
      </c>
      <c r="AV215" s="1">
        <v>5538.9</v>
      </c>
      <c r="AW215" s="6">
        <f t="shared" si="86"/>
        <v>0</v>
      </c>
      <c r="AX215" s="6">
        <f t="shared" si="87"/>
        <v>44926.41000000001</v>
      </c>
      <c r="AY215" s="4">
        <f t="shared" si="88"/>
        <v>44926.41000000001</v>
      </c>
      <c r="AZ215" s="1"/>
      <c r="BA215" s="1"/>
      <c r="BB215" s="1"/>
      <c r="BC215" s="1"/>
      <c r="BD215" s="3">
        <f t="shared" si="81"/>
        <v>0</v>
      </c>
      <c r="BE215" s="3">
        <f t="shared" si="82"/>
        <v>25102.469999999994</v>
      </c>
      <c r="BF215" s="13">
        <f t="shared" si="89"/>
        <v>25102.469999999994</v>
      </c>
      <c r="BG215" s="81">
        <v>34366.34</v>
      </c>
      <c r="BH215" s="81"/>
      <c r="BI215" s="80"/>
      <c r="BJ215" s="80"/>
      <c r="BK215" s="1">
        <f t="shared" si="91"/>
        <v>34366.34</v>
      </c>
      <c r="BL215" s="91"/>
      <c r="BM215" s="101">
        <f t="shared" si="90"/>
        <v>59468.80999999999</v>
      </c>
      <c r="BN215" s="104">
        <v>235859.34</v>
      </c>
    </row>
    <row r="216" spans="1:66" ht="15">
      <c r="A216" s="6">
        <v>213</v>
      </c>
      <c r="B216" s="40" t="s">
        <v>171</v>
      </c>
      <c r="C216" s="6">
        <v>396.7</v>
      </c>
      <c r="D216" s="6">
        <v>0</v>
      </c>
      <c r="E216" s="35">
        <f t="shared" si="92"/>
        <v>396.7</v>
      </c>
      <c r="F216" s="41">
        <v>3.1</v>
      </c>
      <c r="G216" s="41">
        <v>6.59</v>
      </c>
      <c r="H216" s="42">
        <f t="shared" si="93"/>
        <v>9.69</v>
      </c>
      <c r="I216" s="10">
        <f t="shared" si="94"/>
        <v>3844.0229999999997</v>
      </c>
      <c r="J216" s="9">
        <f t="shared" si="95"/>
        <v>23064.138</v>
      </c>
      <c r="K216" s="32">
        <v>3.32</v>
      </c>
      <c r="L216" s="32">
        <v>7.04</v>
      </c>
      <c r="M216" s="42">
        <f t="shared" si="96"/>
        <v>10.36</v>
      </c>
      <c r="N216" s="10">
        <f t="shared" si="97"/>
        <v>4109.812</v>
      </c>
      <c r="O216" s="9">
        <f t="shared" si="98"/>
        <v>24658.872</v>
      </c>
      <c r="P216" s="55">
        <f t="shared" si="99"/>
        <v>47723.009999999995</v>
      </c>
      <c r="Q216" s="8"/>
      <c r="R216" s="55">
        <f t="shared" si="100"/>
        <v>47723.009999999995</v>
      </c>
      <c r="S216" s="111">
        <v>47675.4</v>
      </c>
      <c r="T216" s="3">
        <v>0</v>
      </c>
      <c r="U216" s="1">
        <v>3972.95</v>
      </c>
      <c r="V216" s="82">
        <f t="shared" si="84"/>
        <v>0</v>
      </c>
      <c r="W216" s="82">
        <f t="shared" si="85"/>
        <v>47675.399999999994</v>
      </c>
      <c r="X216" s="3"/>
      <c r="Y216" s="6">
        <v>0</v>
      </c>
      <c r="Z216" s="6">
        <v>1765.32</v>
      </c>
      <c r="AA216" s="6"/>
      <c r="AB216" s="6">
        <v>1934.02</v>
      </c>
      <c r="AC216" s="1">
        <v>0</v>
      </c>
      <c r="AD216" s="1">
        <v>1765.32</v>
      </c>
      <c r="AE216" s="1"/>
      <c r="AF216" s="3">
        <v>1765.32</v>
      </c>
      <c r="AG216" s="1"/>
      <c r="AH216" s="1">
        <v>1765.32</v>
      </c>
      <c r="AI216" s="1">
        <v>0</v>
      </c>
      <c r="AJ216" s="1">
        <v>1974.66</v>
      </c>
      <c r="AK216" s="1">
        <v>0</v>
      </c>
      <c r="AL216" s="1">
        <v>7991.82</v>
      </c>
      <c r="AM216" s="1">
        <v>0</v>
      </c>
      <c r="AN216" s="1">
        <v>1888.3</v>
      </c>
      <c r="AO216" s="1">
        <v>0</v>
      </c>
      <c r="AP216" s="1">
        <v>4467.89</v>
      </c>
      <c r="AQ216" s="1">
        <v>0</v>
      </c>
      <c r="AR216" s="1">
        <v>3409.51</v>
      </c>
      <c r="AS216" s="1">
        <v>0</v>
      </c>
      <c r="AT216" s="1">
        <v>2388.3</v>
      </c>
      <c r="AU216" s="1">
        <v>0</v>
      </c>
      <c r="AV216" s="1">
        <v>2400.44</v>
      </c>
      <c r="AW216" s="6">
        <f t="shared" si="86"/>
        <v>0</v>
      </c>
      <c r="AX216" s="6">
        <f t="shared" si="87"/>
        <v>33516.219999999994</v>
      </c>
      <c r="AY216" s="4">
        <f t="shared" si="88"/>
        <v>33516.219999999994</v>
      </c>
      <c r="AZ216" s="1"/>
      <c r="BA216" s="1"/>
      <c r="BB216" s="1"/>
      <c r="BC216" s="1"/>
      <c r="BD216" s="3">
        <f t="shared" si="81"/>
        <v>0</v>
      </c>
      <c r="BE216" s="3">
        <f t="shared" si="82"/>
        <v>14159.18</v>
      </c>
      <c r="BF216" s="13">
        <f t="shared" si="89"/>
        <v>14159.18</v>
      </c>
      <c r="BG216" s="81">
        <v>9863.29</v>
      </c>
      <c r="BH216" s="81"/>
      <c r="BI216" s="80"/>
      <c r="BJ216" s="80"/>
      <c r="BK216" s="1">
        <f t="shared" si="91"/>
        <v>9863.29</v>
      </c>
      <c r="BL216" s="91"/>
      <c r="BM216" s="101">
        <f t="shared" si="90"/>
        <v>24022.47</v>
      </c>
      <c r="BN216" s="104">
        <v>110113.81</v>
      </c>
    </row>
    <row r="217" spans="1:66" ht="15">
      <c r="A217" s="6">
        <v>214</v>
      </c>
      <c r="B217" s="40" t="s">
        <v>172</v>
      </c>
      <c r="C217" s="6">
        <v>353.3</v>
      </c>
      <c r="D217" s="6">
        <v>0</v>
      </c>
      <c r="E217" s="35">
        <f t="shared" si="92"/>
        <v>353.3</v>
      </c>
      <c r="F217" s="41">
        <v>3.1</v>
      </c>
      <c r="G217" s="41">
        <v>2.64</v>
      </c>
      <c r="H217" s="42">
        <f t="shared" si="93"/>
        <v>5.74</v>
      </c>
      <c r="I217" s="10">
        <f t="shared" si="94"/>
        <v>2027.9420000000002</v>
      </c>
      <c r="J217" s="9">
        <f t="shared" si="95"/>
        <v>12167.652000000002</v>
      </c>
      <c r="K217" s="32">
        <v>3.32</v>
      </c>
      <c r="L217" s="32">
        <v>2.82</v>
      </c>
      <c r="M217" s="42">
        <f t="shared" si="96"/>
        <v>6.14</v>
      </c>
      <c r="N217" s="10">
        <f t="shared" si="97"/>
        <v>2169.262</v>
      </c>
      <c r="O217" s="9">
        <f t="shared" si="98"/>
        <v>13015.572</v>
      </c>
      <c r="P217" s="55">
        <f t="shared" si="99"/>
        <v>25183.224000000002</v>
      </c>
      <c r="Q217" s="8"/>
      <c r="R217" s="55">
        <f t="shared" si="100"/>
        <v>25183.224000000002</v>
      </c>
      <c r="S217" s="111">
        <v>25162.02</v>
      </c>
      <c r="T217" s="3">
        <v>0</v>
      </c>
      <c r="U217" s="1">
        <v>2096.84</v>
      </c>
      <c r="V217" s="82">
        <f t="shared" si="84"/>
        <v>0</v>
      </c>
      <c r="W217" s="82">
        <f t="shared" si="85"/>
        <v>25162.08</v>
      </c>
      <c r="X217" s="3"/>
      <c r="Y217" s="6">
        <v>0</v>
      </c>
      <c r="Z217" s="6">
        <v>873.65</v>
      </c>
      <c r="AA217" s="6"/>
      <c r="AB217" s="6">
        <v>873.65</v>
      </c>
      <c r="AC217" s="1">
        <v>0</v>
      </c>
      <c r="AD217" s="1">
        <v>1714.49</v>
      </c>
      <c r="AE217" s="1"/>
      <c r="AF217" s="3">
        <v>873.65</v>
      </c>
      <c r="AG217" s="1"/>
      <c r="AH217" s="1">
        <v>873.65</v>
      </c>
      <c r="AI217" s="1">
        <v>0</v>
      </c>
      <c r="AJ217" s="1">
        <v>1082.99</v>
      </c>
      <c r="AK217" s="1">
        <v>0</v>
      </c>
      <c r="AL217" s="1">
        <v>923.11</v>
      </c>
      <c r="AM217" s="1">
        <v>0</v>
      </c>
      <c r="AN217" s="1">
        <v>923.11</v>
      </c>
      <c r="AO217" s="1">
        <v>0</v>
      </c>
      <c r="AP217" s="1">
        <v>923.11</v>
      </c>
      <c r="AQ217" s="1">
        <v>0</v>
      </c>
      <c r="AR217" s="1">
        <v>1341.79</v>
      </c>
      <c r="AS217" s="1">
        <v>0</v>
      </c>
      <c r="AT217" s="1">
        <v>923.11</v>
      </c>
      <c r="AU217" s="1">
        <v>0</v>
      </c>
      <c r="AV217" s="1">
        <v>1435.25</v>
      </c>
      <c r="AW217" s="6">
        <f t="shared" si="86"/>
        <v>0</v>
      </c>
      <c r="AX217" s="6">
        <f t="shared" si="87"/>
        <v>12761.559999999998</v>
      </c>
      <c r="AY217" s="4">
        <f t="shared" si="88"/>
        <v>12761.559999999998</v>
      </c>
      <c r="AZ217" s="1"/>
      <c r="BA217" s="1"/>
      <c r="BB217" s="1"/>
      <c r="BC217" s="1"/>
      <c r="BD217" s="3">
        <f t="shared" si="81"/>
        <v>0</v>
      </c>
      <c r="BE217" s="3">
        <f t="shared" si="82"/>
        <v>12400.520000000004</v>
      </c>
      <c r="BF217" s="13">
        <f t="shared" si="89"/>
        <v>12400.520000000004</v>
      </c>
      <c r="BG217" s="81">
        <v>12435.99</v>
      </c>
      <c r="BH217" s="81"/>
      <c r="BI217" s="80"/>
      <c r="BJ217" s="80"/>
      <c r="BK217" s="1">
        <f t="shared" si="91"/>
        <v>12435.99</v>
      </c>
      <c r="BL217" s="91"/>
      <c r="BM217" s="101">
        <f t="shared" si="90"/>
        <v>24836.510000000002</v>
      </c>
      <c r="BN217" s="104">
        <v>58204.03</v>
      </c>
    </row>
    <row r="218" spans="1:66" ht="15">
      <c r="A218" s="6"/>
      <c r="B218" s="40" t="s">
        <v>371</v>
      </c>
      <c r="C218" s="6">
        <v>2912.2</v>
      </c>
      <c r="D218" s="6">
        <v>0</v>
      </c>
      <c r="E218" s="35">
        <f t="shared" si="92"/>
        <v>2912.2</v>
      </c>
      <c r="F218" s="41">
        <v>3.1</v>
      </c>
      <c r="G218" s="41">
        <v>7.1</v>
      </c>
      <c r="H218" s="42">
        <f t="shared" si="93"/>
        <v>10.2</v>
      </c>
      <c r="I218" s="10">
        <f t="shared" si="94"/>
        <v>29704.439999999995</v>
      </c>
      <c r="J218" s="9">
        <f t="shared" si="95"/>
        <v>178226.63999999996</v>
      </c>
      <c r="K218" s="32">
        <v>3.32</v>
      </c>
      <c r="L218" s="32">
        <v>7.58</v>
      </c>
      <c r="M218" s="42">
        <f>K218+L218</f>
        <v>10.9</v>
      </c>
      <c r="N218" s="10">
        <f t="shared" si="97"/>
        <v>31742.98</v>
      </c>
      <c r="O218" s="9">
        <f t="shared" si="98"/>
        <v>190457.88</v>
      </c>
      <c r="P218" s="55">
        <f t="shared" si="99"/>
        <v>368684.51999999996</v>
      </c>
      <c r="Q218" s="8"/>
      <c r="R218" s="55">
        <f t="shared" si="100"/>
        <v>368684.51999999996</v>
      </c>
      <c r="S218" s="111">
        <v>368509.8</v>
      </c>
      <c r="T218" s="3">
        <v>0</v>
      </c>
      <c r="U218" s="1">
        <v>30709.15</v>
      </c>
      <c r="V218" s="82">
        <f t="shared" si="84"/>
        <v>0</v>
      </c>
      <c r="W218" s="82">
        <f t="shared" si="85"/>
        <v>368509.80000000005</v>
      </c>
      <c r="X218" s="3"/>
      <c r="Y218" s="6">
        <v>0</v>
      </c>
      <c r="Z218" s="6">
        <v>42405.49</v>
      </c>
      <c r="AA218" s="6"/>
      <c r="AB218" s="6">
        <v>19581.78</v>
      </c>
      <c r="AC218" s="1">
        <v>0</v>
      </c>
      <c r="AD218" s="1">
        <v>14493.31</v>
      </c>
      <c r="AE218" s="1"/>
      <c r="AF218" s="3">
        <v>14010.5</v>
      </c>
      <c r="AG218" s="1"/>
      <c r="AH218" s="1">
        <v>13136.94</v>
      </c>
      <c r="AI218" s="1">
        <v>0</v>
      </c>
      <c r="AJ218" s="1">
        <v>14214.4</v>
      </c>
      <c r="AK218" s="1">
        <v>0</v>
      </c>
      <c r="AL218" s="1">
        <v>16741.76</v>
      </c>
      <c r="AM218" s="1">
        <v>0</v>
      </c>
      <c r="AN218" s="1">
        <v>16208.76</v>
      </c>
      <c r="AO218" s="1">
        <v>0</v>
      </c>
      <c r="AP218" s="1">
        <v>82726.72</v>
      </c>
      <c r="AQ218" s="1">
        <v>0</v>
      </c>
      <c r="AR218" s="1">
        <v>14878.82</v>
      </c>
      <c r="AS218" s="1">
        <v>0</v>
      </c>
      <c r="AT218" s="1">
        <v>22696.45</v>
      </c>
      <c r="AU218" s="1">
        <v>0</v>
      </c>
      <c r="AV218" s="1">
        <v>14460.14</v>
      </c>
      <c r="AW218" s="6">
        <f t="shared" si="86"/>
        <v>0</v>
      </c>
      <c r="AX218" s="6">
        <f t="shared" si="87"/>
        <v>285555.07</v>
      </c>
      <c r="AY218" s="4">
        <f t="shared" si="88"/>
        <v>285555.07</v>
      </c>
      <c r="AZ218" s="1"/>
      <c r="BA218" s="1">
        <v>1600</v>
      </c>
      <c r="BB218" s="1"/>
      <c r="BC218" s="1"/>
      <c r="BD218" s="3">
        <f t="shared" si="81"/>
        <v>0</v>
      </c>
      <c r="BE218" s="3">
        <f t="shared" si="82"/>
        <v>81354.73000000004</v>
      </c>
      <c r="BF218" s="13">
        <f t="shared" si="89"/>
        <v>81354.73000000004</v>
      </c>
      <c r="BG218" s="81">
        <v>12992.5</v>
      </c>
      <c r="BH218" s="81"/>
      <c r="BI218" s="80"/>
      <c r="BJ218" s="80"/>
      <c r="BK218" s="1">
        <f t="shared" si="91"/>
        <v>12992.5</v>
      </c>
      <c r="BL218" s="91"/>
      <c r="BM218" s="101">
        <f t="shared" si="90"/>
        <v>94347.23000000004</v>
      </c>
      <c r="BN218" s="104">
        <v>193014.16</v>
      </c>
    </row>
    <row r="219" spans="1:66" ht="15">
      <c r="A219" s="6">
        <v>215</v>
      </c>
      <c r="B219" s="31" t="s">
        <v>173</v>
      </c>
      <c r="C219" s="6">
        <v>121.9</v>
      </c>
      <c r="D219" s="6">
        <v>0</v>
      </c>
      <c r="E219" s="35">
        <f t="shared" si="92"/>
        <v>121.9</v>
      </c>
      <c r="F219" s="32">
        <v>3.1</v>
      </c>
      <c r="G219" s="32">
        <v>3.55</v>
      </c>
      <c r="H219" s="33">
        <f t="shared" si="93"/>
        <v>6.65</v>
      </c>
      <c r="I219" s="10">
        <f t="shared" si="94"/>
        <v>810.6350000000001</v>
      </c>
      <c r="J219" s="9">
        <f t="shared" si="95"/>
        <v>4863.81</v>
      </c>
      <c r="K219" s="32">
        <v>3.32</v>
      </c>
      <c r="L219" s="32">
        <v>3.79</v>
      </c>
      <c r="M219" s="33">
        <f t="shared" si="96"/>
        <v>7.109999999999999</v>
      </c>
      <c r="N219" s="10">
        <f t="shared" si="97"/>
        <v>866.709</v>
      </c>
      <c r="O219" s="9">
        <f t="shared" si="98"/>
        <v>5200.254</v>
      </c>
      <c r="P219" s="55">
        <f t="shared" si="99"/>
        <v>10064.064</v>
      </c>
      <c r="Q219" s="8"/>
      <c r="R219" s="55">
        <f t="shared" si="100"/>
        <v>10064.064</v>
      </c>
      <c r="S219" s="111">
        <v>10056.79</v>
      </c>
      <c r="T219" s="3">
        <v>442.41</v>
      </c>
      <c r="U219" s="1">
        <v>395.65</v>
      </c>
      <c r="V219" s="82">
        <f t="shared" si="84"/>
        <v>5308.92</v>
      </c>
      <c r="W219" s="82">
        <f t="shared" si="85"/>
        <v>4747.799999999999</v>
      </c>
      <c r="X219" s="3"/>
      <c r="Y219" s="6">
        <v>0</v>
      </c>
      <c r="Z219" s="6">
        <v>240.14</v>
      </c>
      <c r="AA219" s="6">
        <v>0</v>
      </c>
      <c r="AB219" s="6">
        <v>240.14</v>
      </c>
      <c r="AC219" s="1">
        <v>0</v>
      </c>
      <c r="AD219" s="1">
        <v>240.14</v>
      </c>
      <c r="AE219" s="1">
        <v>0</v>
      </c>
      <c r="AF219" s="3">
        <v>240.14</v>
      </c>
      <c r="AG219" s="1">
        <v>0</v>
      </c>
      <c r="AH219" s="1">
        <v>240.14</v>
      </c>
      <c r="AI219" s="1">
        <v>125.6</v>
      </c>
      <c r="AJ219" s="1">
        <v>240.14</v>
      </c>
      <c r="AK219" s="1">
        <v>0</v>
      </c>
      <c r="AL219" s="1">
        <v>257.21</v>
      </c>
      <c r="AM219" s="1">
        <v>0</v>
      </c>
      <c r="AN219" s="1">
        <v>257.21</v>
      </c>
      <c r="AO219" s="1">
        <v>0</v>
      </c>
      <c r="AP219" s="1">
        <v>257.21</v>
      </c>
      <c r="AQ219" s="1">
        <v>0</v>
      </c>
      <c r="AR219" s="1">
        <v>675.89</v>
      </c>
      <c r="AS219" s="1">
        <v>0</v>
      </c>
      <c r="AT219" s="1">
        <v>257.21</v>
      </c>
      <c r="AU219" s="1">
        <v>0</v>
      </c>
      <c r="AV219" s="1">
        <v>257.21</v>
      </c>
      <c r="AW219" s="6">
        <f t="shared" si="86"/>
        <v>125.6</v>
      </c>
      <c r="AX219" s="6">
        <f t="shared" si="87"/>
        <v>3402.7799999999997</v>
      </c>
      <c r="AY219" s="4">
        <f t="shared" si="88"/>
        <v>3528.3799999999997</v>
      </c>
      <c r="AZ219" s="1"/>
      <c r="BA219" s="1"/>
      <c r="BB219" s="1"/>
      <c r="BC219" s="1"/>
      <c r="BD219" s="3">
        <f t="shared" si="81"/>
        <v>5183.32</v>
      </c>
      <c r="BE219" s="3">
        <f t="shared" si="82"/>
        <v>1345.0199999999995</v>
      </c>
      <c r="BF219" s="13">
        <f t="shared" si="89"/>
        <v>6528.339999999999</v>
      </c>
      <c r="BG219" s="81">
        <v>10310.43</v>
      </c>
      <c r="BH219" s="81"/>
      <c r="BI219" s="80"/>
      <c r="BJ219" s="80"/>
      <c r="BK219" s="1">
        <f t="shared" si="91"/>
        <v>10310.43</v>
      </c>
      <c r="BL219" s="91"/>
      <c r="BM219" s="101">
        <f t="shared" si="90"/>
        <v>16838.77</v>
      </c>
      <c r="BN219" s="104">
        <v>99438.26</v>
      </c>
    </row>
    <row r="220" spans="1:66" ht="15">
      <c r="A220" s="6">
        <v>216</v>
      </c>
      <c r="B220" s="47" t="s">
        <v>174</v>
      </c>
      <c r="C220" s="6">
        <v>162</v>
      </c>
      <c r="D220" s="6">
        <v>0</v>
      </c>
      <c r="E220" s="35">
        <f t="shared" si="92"/>
        <v>162</v>
      </c>
      <c r="F220" s="50">
        <v>3.1</v>
      </c>
      <c r="G220" s="50">
        <v>3.55</v>
      </c>
      <c r="H220" s="51">
        <f t="shared" si="93"/>
        <v>6.65</v>
      </c>
      <c r="I220" s="10">
        <f t="shared" si="94"/>
        <v>1077.3</v>
      </c>
      <c r="J220" s="9">
        <f t="shared" si="95"/>
        <v>6463.799999999999</v>
      </c>
      <c r="K220" s="32">
        <v>3.32</v>
      </c>
      <c r="L220" s="32">
        <v>3.79</v>
      </c>
      <c r="M220" s="51">
        <f t="shared" si="96"/>
        <v>7.109999999999999</v>
      </c>
      <c r="N220" s="10">
        <f t="shared" si="97"/>
        <v>1151.82</v>
      </c>
      <c r="O220" s="9">
        <f t="shared" si="98"/>
        <v>6910.92</v>
      </c>
      <c r="P220" s="55">
        <f t="shared" si="99"/>
        <v>13374.72</v>
      </c>
      <c r="Q220" s="8">
        <v>2.02</v>
      </c>
      <c r="R220" s="55">
        <f t="shared" si="100"/>
        <v>13372.699999999999</v>
      </c>
      <c r="S220" s="111">
        <v>13362.98</v>
      </c>
      <c r="T220" s="3">
        <v>587.84</v>
      </c>
      <c r="U220" s="1">
        <v>525.74</v>
      </c>
      <c r="V220" s="82">
        <f t="shared" si="84"/>
        <v>7054.08</v>
      </c>
      <c r="W220" s="82">
        <f t="shared" si="85"/>
        <v>6308.88</v>
      </c>
      <c r="X220" s="3"/>
      <c r="Y220" s="6">
        <v>0</v>
      </c>
      <c r="Z220" s="6">
        <v>319.14</v>
      </c>
      <c r="AA220" s="6">
        <v>0</v>
      </c>
      <c r="AB220" s="6">
        <v>319.14</v>
      </c>
      <c r="AC220" s="1">
        <v>0</v>
      </c>
      <c r="AD220" s="1">
        <v>319.14</v>
      </c>
      <c r="AE220" s="1">
        <v>0</v>
      </c>
      <c r="AF220" s="3">
        <v>319.14</v>
      </c>
      <c r="AG220" s="1">
        <v>0</v>
      </c>
      <c r="AH220" s="1">
        <v>319.14</v>
      </c>
      <c r="AI220" s="1">
        <v>125.6</v>
      </c>
      <c r="AJ220" s="1">
        <v>319.14</v>
      </c>
      <c r="AK220" s="1">
        <v>0</v>
      </c>
      <c r="AL220" s="1">
        <v>341.82</v>
      </c>
      <c r="AM220" s="1">
        <v>0</v>
      </c>
      <c r="AN220" s="1">
        <v>341.82</v>
      </c>
      <c r="AO220" s="1">
        <v>0</v>
      </c>
      <c r="AP220" s="1">
        <v>341.82</v>
      </c>
      <c r="AQ220" s="1">
        <v>0</v>
      </c>
      <c r="AR220" s="1">
        <v>760.5</v>
      </c>
      <c r="AS220" s="1">
        <v>0</v>
      </c>
      <c r="AT220" s="1">
        <v>341.82</v>
      </c>
      <c r="AU220" s="1">
        <v>0</v>
      </c>
      <c r="AV220" s="1">
        <v>341.82</v>
      </c>
      <c r="AW220" s="6">
        <f t="shared" si="86"/>
        <v>125.6</v>
      </c>
      <c r="AX220" s="6">
        <f t="shared" si="87"/>
        <v>4384.4400000000005</v>
      </c>
      <c r="AY220" s="4">
        <f t="shared" si="88"/>
        <v>4510.040000000001</v>
      </c>
      <c r="AZ220" s="1"/>
      <c r="BA220" s="1"/>
      <c r="BB220" s="1"/>
      <c r="BC220" s="1"/>
      <c r="BD220" s="3">
        <f t="shared" si="81"/>
        <v>6928.48</v>
      </c>
      <c r="BE220" s="3">
        <f t="shared" si="82"/>
        <v>1924.4399999999996</v>
      </c>
      <c r="BF220" s="13">
        <f t="shared" si="89"/>
        <v>8852.919999999998</v>
      </c>
      <c r="BG220" s="81">
        <v>0</v>
      </c>
      <c r="BH220" s="81"/>
      <c r="BI220" s="80"/>
      <c r="BJ220" s="80"/>
      <c r="BK220" s="1">
        <f t="shared" si="91"/>
        <v>0</v>
      </c>
      <c r="BL220" s="91"/>
      <c r="BM220" s="101">
        <f t="shared" si="90"/>
        <v>8852.919999999998</v>
      </c>
      <c r="BN220" s="104">
        <v>105978.05</v>
      </c>
    </row>
    <row r="221" spans="1:66" ht="15">
      <c r="A221" s="6">
        <v>217</v>
      </c>
      <c r="B221" s="31" t="s">
        <v>175</v>
      </c>
      <c r="C221" s="6">
        <v>672.2</v>
      </c>
      <c r="D221" s="6">
        <v>0</v>
      </c>
      <c r="E221" s="35">
        <f t="shared" si="92"/>
        <v>672.2</v>
      </c>
      <c r="F221" s="32">
        <v>3.1</v>
      </c>
      <c r="G221" s="32">
        <v>3.7</v>
      </c>
      <c r="H221" s="33">
        <f t="shared" si="93"/>
        <v>6.800000000000001</v>
      </c>
      <c r="I221" s="10">
        <f t="shared" si="94"/>
        <v>4570.960000000001</v>
      </c>
      <c r="J221" s="9">
        <f t="shared" si="95"/>
        <v>27425.760000000006</v>
      </c>
      <c r="K221" s="32">
        <v>3.32</v>
      </c>
      <c r="L221" s="32">
        <v>3.95</v>
      </c>
      <c r="M221" s="33">
        <f t="shared" si="96"/>
        <v>7.27</v>
      </c>
      <c r="N221" s="10">
        <f t="shared" si="97"/>
        <v>4886.894</v>
      </c>
      <c r="O221" s="9">
        <f t="shared" si="98"/>
        <v>29321.364</v>
      </c>
      <c r="P221" s="55">
        <f t="shared" si="99"/>
        <v>56747.12400000001</v>
      </c>
      <c r="Q221" s="8"/>
      <c r="R221" s="55">
        <f t="shared" si="100"/>
        <v>56747.12400000001</v>
      </c>
      <c r="S221" s="111">
        <v>56706.78</v>
      </c>
      <c r="T221" s="3">
        <v>1738.78</v>
      </c>
      <c r="U221" s="1">
        <v>2986.79</v>
      </c>
      <c r="V221" s="82">
        <f t="shared" si="84"/>
        <v>20865.36</v>
      </c>
      <c r="W221" s="82">
        <f t="shared" si="85"/>
        <v>35841.479999999996</v>
      </c>
      <c r="X221" s="3"/>
      <c r="Y221" s="6">
        <v>0</v>
      </c>
      <c r="Z221" s="6">
        <v>1744.35</v>
      </c>
      <c r="AA221" s="6">
        <v>0</v>
      </c>
      <c r="AB221" s="6">
        <v>1324.23</v>
      </c>
      <c r="AC221" s="1">
        <v>0</v>
      </c>
      <c r="AD221" s="1">
        <v>1324.23</v>
      </c>
      <c r="AE221" s="1">
        <v>0</v>
      </c>
      <c r="AF221" s="3">
        <v>1324.23</v>
      </c>
      <c r="AG221" s="1">
        <v>0</v>
      </c>
      <c r="AH221" s="1">
        <v>1324.23</v>
      </c>
      <c r="AI221" s="1">
        <v>209.34</v>
      </c>
      <c r="AJ221" s="1">
        <v>1324.23</v>
      </c>
      <c r="AK221" s="1">
        <v>0</v>
      </c>
      <c r="AL221" s="1">
        <v>1418.34</v>
      </c>
      <c r="AM221" s="1">
        <v>0</v>
      </c>
      <c r="AN221" s="1">
        <v>1418.34</v>
      </c>
      <c r="AO221" s="1">
        <v>0</v>
      </c>
      <c r="AP221" s="1">
        <v>1418.34</v>
      </c>
      <c r="AQ221" s="1">
        <v>0</v>
      </c>
      <c r="AR221" s="1">
        <v>3111.16</v>
      </c>
      <c r="AS221" s="1">
        <v>0</v>
      </c>
      <c r="AT221" s="1">
        <v>1418.34</v>
      </c>
      <c r="AU221" s="1">
        <v>0</v>
      </c>
      <c r="AV221" s="1">
        <v>1977.15</v>
      </c>
      <c r="AW221" s="6">
        <f t="shared" si="86"/>
        <v>209.34</v>
      </c>
      <c r="AX221" s="6">
        <f t="shared" si="87"/>
        <v>19127.17</v>
      </c>
      <c r="AY221" s="4">
        <f t="shared" si="88"/>
        <v>19336.51</v>
      </c>
      <c r="AZ221" s="1"/>
      <c r="BA221" s="1"/>
      <c r="BB221" s="1"/>
      <c r="BC221" s="1"/>
      <c r="BD221" s="3">
        <f t="shared" si="81"/>
        <v>20656.02</v>
      </c>
      <c r="BE221" s="3">
        <f t="shared" si="82"/>
        <v>16714.309999999998</v>
      </c>
      <c r="BF221" s="13">
        <f t="shared" si="89"/>
        <v>37370.33</v>
      </c>
      <c r="BG221" s="81">
        <v>3415.73</v>
      </c>
      <c r="BH221" s="81"/>
      <c r="BI221" s="80"/>
      <c r="BJ221" s="80"/>
      <c r="BK221" s="1">
        <f t="shared" si="91"/>
        <v>3415.73</v>
      </c>
      <c r="BL221" s="91"/>
      <c r="BM221" s="101">
        <f t="shared" si="90"/>
        <v>40786.060000000005</v>
      </c>
      <c r="BN221" s="104">
        <v>52065.91</v>
      </c>
    </row>
    <row r="222" spans="1:66" ht="15">
      <c r="A222" s="6">
        <v>218</v>
      </c>
      <c r="B222" s="31" t="s">
        <v>176</v>
      </c>
      <c r="C222" s="6">
        <v>132.5</v>
      </c>
      <c r="D222" s="6">
        <v>0</v>
      </c>
      <c r="E222" s="35">
        <f t="shared" si="92"/>
        <v>132.5</v>
      </c>
      <c r="F222" s="32">
        <v>3.1</v>
      </c>
      <c r="G222" s="32">
        <v>3.55</v>
      </c>
      <c r="H222" s="33">
        <f t="shared" si="93"/>
        <v>6.65</v>
      </c>
      <c r="I222" s="10">
        <f t="shared" si="94"/>
        <v>881.125</v>
      </c>
      <c r="J222" s="9">
        <f t="shared" si="95"/>
        <v>5286.75</v>
      </c>
      <c r="K222" s="32">
        <v>3.32</v>
      </c>
      <c r="L222" s="32">
        <v>3.79</v>
      </c>
      <c r="M222" s="33">
        <f t="shared" si="96"/>
        <v>7.109999999999999</v>
      </c>
      <c r="N222" s="10">
        <f t="shared" si="97"/>
        <v>942.0749999999999</v>
      </c>
      <c r="O222" s="9">
        <f t="shared" si="98"/>
        <v>5652.45</v>
      </c>
      <c r="P222" s="55">
        <f t="shared" si="99"/>
        <v>10939.2</v>
      </c>
      <c r="Q222" s="8"/>
      <c r="R222" s="55">
        <f t="shared" si="100"/>
        <v>10939.2</v>
      </c>
      <c r="S222" s="111">
        <v>10931.34</v>
      </c>
      <c r="T222" s="3">
        <v>480.89</v>
      </c>
      <c r="U222" s="1">
        <v>430.06</v>
      </c>
      <c r="V222" s="82">
        <f t="shared" si="84"/>
        <v>5770.68</v>
      </c>
      <c r="W222" s="82">
        <f t="shared" si="85"/>
        <v>5160.72</v>
      </c>
      <c r="X222" s="3"/>
      <c r="Y222" s="6">
        <v>0</v>
      </c>
      <c r="Z222" s="6">
        <v>261.03</v>
      </c>
      <c r="AA222" s="6">
        <v>0</v>
      </c>
      <c r="AB222" s="6">
        <v>261.03</v>
      </c>
      <c r="AC222" s="1">
        <v>0</v>
      </c>
      <c r="AD222" s="1">
        <v>261.03</v>
      </c>
      <c r="AE222" s="1">
        <v>0</v>
      </c>
      <c r="AF222" s="3">
        <v>261.03</v>
      </c>
      <c r="AG222" s="1">
        <v>0</v>
      </c>
      <c r="AH222" s="1">
        <v>261.03</v>
      </c>
      <c r="AI222" s="1">
        <v>125.6</v>
      </c>
      <c r="AJ222" s="1">
        <v>261.03</v>
      </c>
      <c r="AK222" s="1">
        <v>0</v>
      </c>
      <c r="AL222" s="1">
        <v>279.58</v>
      </c>
      <c r="AM222" s="1">
        <v>0</v>
      </c>
      <c r="AN222" s="1">
        <v>279.58</v>
      </c>
      <c r="AO222" s="1">
        <v>0</v>
      </c>
      <c r="AP222" s="1">
        <v>279.58</v>
      </c>
      <c r="AQ222" s="1">
        <v>6477.49</v>
      </c>
      <c r="AR222" s="1">
        <v>698.26</v>
      </c>
      <c r="AS222" s="1">
        <v>0</v>
      </c>
      <c r="AT222" s="1">
        <v>279.58</v>
      </c>
      <c r="AU222" s="1">
        <v>0</v>
      </c>
      <c r="AV222" s="1">
        <v>279.58</v>
      </c>
      <c r="AW222" s="6">
        <f t="shared" si="86"/>
        <v>6603.09</v>
      </c>
      <c r="AX222" s="6">
        <f t="shared" si="87"/>
        <v>3662.3399999999992</v>
      </c>
      <c r="AY222" s="4">
        <f t="shared" si="88"/>
        <v>10265.43</v>
      </c>
      <c r="AZ222" s="1"/>
      <c r="BA222" s="1"/>
      <c r="BB222" s="1"/>
      <c r="BC222" s="1"/>
      <c r="BD222" s="3">
        <f t="shared" si="81"/>
        <v>-832.4099999999999</v>
      </c>
      <c r="BE222" s="3">
        <f t="shared" si="82"/>
        <v>1498.380000000001</v>
      </c>
      <c r="BF222" s="13">
        <f t="shared" si="89"/>
        <v>665.9700000000012</v>
      </c>
      <c r="BG222" s="81">
        <v>6748.54</v>
      </c>
      <c r="BH222" s="81"/>
      <c r="BI222" s="80"/>
      <c r="BJ222" s="80"/>
      <c r="BK222" s="1">
        <f t="shared" si="91"/>
        <v>6748.54</v>
      </c>
      <c r="BL222" s="91"/>
      <c r="BM222" s="101">
        <f t="shared" si="90"/>
        <v>7414.510000000001</v>
      </c>
      <c r="BN222" s="104">
        <v>58591.63</v>
      </c>
    </row>
    <row r="223" spans="1:66" ht="15">
      <c r="A223" s="6">
        <v>219</v>
      </c>
      <c r="B223" s="31" t="s">
        <v>177</v>
      </c>
      <c r="C223" s="6">
        <v>722.9</v>
      </c>
      <c r="D223" s="6">
        <v>0</v>
      </c>
      <c r="E223" s="35">
        <f t="shared" si="92"/>
        <v>722.9</v>
      </c>
      <c r="F223" s="32">
        <v>3.1</v>
      </c>
      <c r="G223" s="32">
        <v>7.47</v>
      </c>
      <c r="H223" s="33">
        <f t="shared" si="93"/>
        <v>10.57</v>
      </c>
      <c r="I223" s="10">
        <f t="shared" si="94"/>
        <v>7641.053</v>
      </c>
      <c r="J223" s="9">
        <f t="shared" si="95"/>
        <v>45846.318</v>
      </c>
      <c r="K223" s="32">
        <v>3.32</v>
      </c>
      <c r="L223" s="32">
        <v>7.98</v>
      </c>
      <c r="M223" s="33">
        <f t="shared" si="96"/>
        <v>11.3</v>
      </c>
      <c r="N223" s="10">
        <f t="shared" si="97"/>
        <v>8168.77</v>
      </c>
      <c r="O223" s="9">
        <f t="shared" si="98"/>
        <v>49012.62</v>
      </c>
      <c r="P223" s="55">
        <f t="shared" si="99"/>
        <v>94858.938</v>
      </c>
      <c r="Q223" s="8">
        <v>18089.13</v>
      </c>
      <c r="R223" s="55">
        <f t="shared" si="100"/>
        <v>76769.80799999999</v>
      </c>
      <c r="S223" s="111">
        <v>76683.03</v>
      </c>
      <c r="T223" s="3">
        <v>3699.11</v>
      </c>
      <c r="U223" s="1">
        <v>2691.15</v>
      </c>
      <c r="V223" s="82">
        <f t="shared" si="84"/>
        <v>44389.32</v>
      </c>
      <c r="W223" s="82">
        <f t="shared" si="85"/>
        <v>32293.800000000003</v>
      </c>
      <c r="X223" s="3"/>
      <c r="Y223" s="6">
        <v>2807.98</v>
      </c>
      <c r="Z223" s="6">
        <v>2021.88</v>
      </c>
      <c r="AA223" s="6">
        <v>1792.79</v>
      </c>
      <c r="AB223" s="6">
        <v>1601.76</v>
      </c>
      <c r="AC223" s="1">
        <v>2980.05</v>
      </c>
      <c r="AD223" s="1">
        <v>6019.28</v>
      </c>
      <c r="AE223" s="1">
        <v>33154.8</v>
      </c>
      <c r="AF223" s="3">
        <v>1601.76</v>
      </c>
      <c r="AG223" s="1">
        <v>17177.51</v>
      </c>
      <c r="AH223" s="1">
        <v>1601.76</v>
      </c>
      <c r="AI223" s="1">
        <v>2044</v>
      </c>
      <c r="AJ223" s="1">
        <v>2358.88</v>
      </c>
      <c r="AK223" s="1">
        <v>3026.87</v>
      </c>
      <c r="AL223" s="1">
        <v>1702.97</v>
      </c>
      <c r="AM223" s="1">
        <v>1915.69</v>
      </c>
      <c r="AN223" s="1">
        <v>3011.76</v>
      </c>
      <c r="AO223" s="1">
        <v>1915.69</v>
      </c>
      <c r="AP223" s="1">
        <v>1702.97</v>
      </c>
      <c r="AQ223" s="1">
        <v>0</v>
      </c>
      <c r="AR223" s="1">
        <v>1702.97</v>
      </c>
      <c r="AS223" s="1">
        <v>0</v>
      </c>
      <c r="AT223" s="1">
        <v>1702.97</v>
      </c>
      <c r="AU223" s="1">
        <v>750</v>
      </c>
      <c r="AV223" s="1">
        <v>1702.97</v>
      </c>
      <c r="AW223" s="6">
        <f t="shared" si="86"/>
        <v>67565.38</v>
      </c>
      <c r="AX223" s="6">
        <f t="shared" si="87"/>
        <v>26731.930000000008</v>
      </c>
      <c r="AY223" s="4">
        <f t="shared" si="88"/>
        <v>94297.31000000001</v>
      </c>
      <c r="AZ223" s="1"/>
      <c r="BA223" s="1"/>
      <c r="BB223" s="1"/>
      <c r="BC223" s="1"/>
      <c r="BD223" s="3">
        <f t="shared" si="81"/>
        <v>-23176.060000000005</v>
      </c>
      <c r="BE223" s="3">
        <f t="shared" si="82"/>
        <v>5561.869999999995</v>
      </c>
      <c r="BF223" s="94">
        <f t="shared" si="89"/>
        <v>-17614.19000000001</v>
      </c>
      <c r="BG223" s="81">
        <v>0</v>
      </c>
      <c r="BH223" s="81"/>
      <c r="BI223" s="80"/>
      <c r="BJ223" s="80"/>
      <c r="BK223" s="6">
        <f t="shared" si="91"/>
        <v>0</v>
      </c>
      <c r="BL223" s="94">
        <f>BF223+BK223</f>
        <v>-17614.19000000001</v>
      </c>
      <c r="BM223" s="96">
        <f t="shared" si="90"/>
        <v>-17614.19000000001</v>
      </c>
      <c r="BN223" s="104">
        <v>80709.55</v>
      </c>
    </row>
    <row r="224" spans="1:66" ht="15">
      <c r="A224" s="6">
        <v>220</v>
      </c>
      <c r="B224" s="31" t="s">
        <v>178</v>
      </c>
      <c r="C224" s="6">
        <v>715.2</v>
      </c>
      <c r="D224" s="6">
        <v>0</v>
      </c>
      <c r="E224" s="35">
        <f t="shared" si="92"/>
        <v>715.2</v>
      </c>
      <c r="F224" s="32">
        <v>3.1</v>
      </c>
      <c r="G224" s="32">
        <v>7.47</v>
      </c>
      <c r="H224" s="33">
        <f t="shared" si="93"/>
        <v>10.57</v>
      </c>
      <c r="I224" s="10">
        <f t="shared" si="94"/>
        <v>7559.664000000001</v>
      </c>
      <c r="J224" s="9">
        <f t="shared" si="95"/>
        <v>45357.984000000004</v>
      </c>
      <c r="K224" s="32">
        <v>3.32</v>
      </c>
      <c r="L224" s="32">
        <v>7.98</v>
      </c>
      <c r="M224" s="33">
        <f t="shared" si="96"/>
        <v>11.3</v>
      </c>
      <c r="N224" s="10">
        <f t="shared" si="97"/>
        <v>8081.760000000001</v>
      </c>
      <c r="O224" s="9">
        <f t="shared" si="98"/>
        <v>48490.560000000005</v>
      </c>
      <c r="P224" s="55">
        <f t="shared" si="99"/>
        <v>93848.54400000001</v>
      </c>
      <c r="Q224" s="8"/>
      <c r="R224" s="55">
        <f t="shared" si="100"/>
        <v>93848.54400000001</v>
      </c>
      <c r="S224" s="111">
        <v>93762.66</v>
      </c>
      <c r="T224" s="3">
        <v>4614.18</v>
      </c>
      <c r="U224" s="1">
        <v>3199.37</v>
      </c>
      <c r="V224" s="82">
        <f t="shared" si="84"/>
        <v>55370.16</v>
      </c>
      <c r="W224" s="82">
        <f t="shared" si="85"/>
        <v>38392.44</v>
      </c>
      <c r="X224" s="3"/>
      <c r="Y224" s="6">
        <v>1773.7</v>
      </c>
      <c r="Z224" s="6">
        <v>1586.59</v>
      </c>
      <c r="AA224" s="6">
        <v>4273.7</v>
      </c>
      <c r="AB224" s="6">
        <v>1586.59</v>
      </c>
      <c r="AC224" s="1">
        <v>2960.96</v>
      </c>
      <c r="AD224" s="1">
        <v>1586.59</v>
      </c>
      <c r="AE224" s="1">
        <v>1773.7</v>
      </c>
      <c r="AF224" s="3">
        <v>1586.59</v>
      </c>
      <c r="AG224" s="1">
        <v>5798.14</v>
      </c>
      <c r="AH224" s="1">
        <v>1586.59</v>
      </c>
      <c r="AI224" s="1">
        <v>2024.91</v>
      </c>
      <c r="AJ224" s="1">
        <v>1586.59</v>
      </c>
      <c r="AK224" s="1">
        <v>3311.16</v>
      </c>
      <c r="AL224" s="1">
        <v>1686.72</v>
      </c>
      <c r="AM224" s="1">
        <v>4053.3</v>
      </c>
      <c r="AN224" s="1">
        <v>1686.72</v>
      </c>
      <c r="AO224" s="1">
        <v>22728.99</v>
      </c>
      <c r="AP224" s="1">
        <v>1686.72</v>
      </c>
      <c r="AQ224" s="1">
        <v>1895.28</v>
      </c>
      <c r="AR224" s="1">
        <v>2105.4</v>
      </c>
      <c r="AS224" s="1">
        <v>1895.28</v>
      </c>
      <c r="AT224" s="1">
        <v>5887.75</v>
      </c>
      <c r="AU224" s="1">
        <v>7631.31</v>
      </c>
      <c r="AV224" s="1">
        <v>2198.86</v>
      </c>
      <c r="AW224" s="6">
        <f t="shared" si="86"/>
        <v>60120.42999999999</v>
      </c>
      <c r="AX224" s="6">
        <f t="shared" si="87"/>
        <v>24771.71</v>
      </c>
      <c r="AY224" s="4">
        <f t="shared" si="88"/>
        <v>84892.13999999998</v>
      </c>
      <c r="AZ224" s="1"/>
      <c r="BA224" s="1"/>
      <c r="BB224" s="1"/>
      <c r="BC224" s="1"/>
      <c r="BD224" s="3">
        <f t="shared" si="81"/>
        <v>-4750.2699999999895</v>
      </c>
      <c r="BE224" s="3">
        <f t="shared" si="82"/>
        <v>13620.730000000003</v>
      </c>
      <c r="BF224" s="13">
        <f t="shared" si="89"/>
        <v>8870.460000000014</v>
      </c>
      <c r="BG224" s="81">
        <v>1021.06</v>
      </c>
      <c r="BH224" s="81"/>
      <c r="BI224" s="80"/>
      <c r="BJ224" s="80"/>
      <c r="BK224" s="1">
        <f t="shared" si="91"/>
        <v>1021.06</v>
      </c>
      <c r="BL224" s="91"/>
      <c r="BM224" s="101">
        <f t="shared" si="90"/>
        <v>9891.520000000013</v>
      </c>
      <c r="BN224" s="104">
        <v>109855.66</v>
      </c>
    </row>
    <row r="225" spans="1:66" ht="15">
      <c r="A225" s="6">
        <v>221</v>
      </c>
      <c r="B225" s="31" t="s">
        <v>179</v>
      </c>
      <c r="C225" s="6">
        <v>644.1</v>
      </c>
      <c r="D225" s="6">
        <v>99.5</v>
      </c>
      <c r="E225" s="35">
        <f t="shared" si="92"/>
        <v>743.6</v>
      </c>
      <c r="F225" s="32">
        <v>3.1</v>
      </c>
      <c r="G225" s="32">
        <v>7.47</v>
      </c>
      <c r="H225" s="33">
        <f t="shared" si="93"/>
        <v>10.57</v>
      </c>
      <c r="I225" s="10">
        <f t="shared" si="94"/>
        <v>7859.852000000001</v>
      </c>
      <c r="J225" s="9">
        <f t="shared" si="95"/>
        <v>47159.11200000001</v>
      </c>
      <c r="K225" s="32">
        <v>3.32</v>
      </c>
      <c r="L225" s="32">
        <v>7.98</v>
      </c>
      <c r="M225" s="33">
        <f t="shared" si="96"/>
        <v>11.3</v>
      </c>
      <c r="N225" s="10">
        <f t="shared" si="97"/>
        <v>8402.68</v>
      </c>
      <c r="O225" s="9">
        <f t="shared" si="98"/>
        <v>50416.08</v>
      </c>
      <c r="P225" s="55">
        <f t="shared" si="99"/>
        <v>97575.19200000001</v>
      </c>
      <c r="Q225" s="8"/>
      <c r="R225" s="55">
        <f t="shared" si="100"/>
        <v>97575.19200000001</v>
      </c>
      <c r="S225" s="111">
        <v>97485.96</v>
      </c>
      <c r="T225" s="3">
        <v>4797.41</v>
      </c>
      <c r="U225" s="1">
        <v>3326.42</v>
      </c>
      <c r="V225" s="82">
        <f t="shared" si="84"/>
        <v>57568.92</v>
      </c>
      <c r="W225" s="82">
        <f t="shared" si="85"/>
        <v>39917.04</v>
      </c>
      <c r="X225" s="3"/>
      <c r="Y225" s="6">
        <v>1844.13</v>
      </c>
      <c r="Z225" s="6">
        <v>1642.54</v>
      </c>
      <c r="AA225" s="6">
        <v>4344.13</v>
      </c>
      <c r="AB225" s="6">
        <v>1642.54</v>
      </c>
      <c r="AC225" s="1">
        <v>3031.39</v>
      </c>
      <c r="AD225" s="1">
        <v>1642.54</v>
      </c>
      <c r="AE225" s="1">
        <v>1844.13</v>
      </c>
      <c r="AF225" s="3">
        <v>1642.54</v>
      </c>
      <c r="AG225" s="1">
        <v>1844.13</v>
      </c>
      <c r="AH225" s="1">
        <v>1642.54</v>
      </c>
      <c r="AI225" s="1">
        <v>2095.34</v>
      </c>
      <c r="AJ225" s="1">
        <v>1642.54</v>
      </c>
      <c r="AK225" s="1">
        <v>2562.01</v>
      </c>
      <c r="AL225" s="1">
        <v>1746.65</v>
      </c>
      <c r="AM225" s="1">
        <v>1970.54</v>
      </c>
      <c r="AN225" s="1">
        <v>1746.65</v>
      </c>
      <c r="AO225" s="1">
        <v>9214.67</v>
      </c>
      <c r="AP225" s="1">
        <v>4718.22</v>
      </c>
      <c r="AQ225" s="1">
        <v>1970.54</v>
      </c>
      <c r="AR225" s="1">
        <v>9295.71</v>
      </c>
      <c r="AS225" s="1">
        <v>7360.93</v>
      </c>
      <c r="AT225" s="1">
        <v>15899.4</v>
      </c>
      <c r="AU225" s="1">
        <v>2720.54</v>
      </c>
      <c r="AV225" s="1">
        <v>2258.79</v>
      </c>
      <c r="AW225" s="6">
        <f t="shared" si="86"/>
        <v>40802.48</v>
      </c>
      <c r="AX225" s="6">
        <f t="shared" si="87"/>
        <v>45520.66</v>
      </c>
      <c r="AY225" s="4">
        <f t="shared" si="88"/>
        <v>86323.14000000001</v>
      </c>
      <c r="AZ225" s="1"/>
      <c r="BA225" s="1"/>
      <c r="BB225" s="1"/>
      <c r="BC225" s="1"/>
      <c r="BD225" s="3">
        <f t="shared" si="81"/>
        <v>16766.439999999995</v>
      </c>
      <c r="BE225" s="3">
        <f t="shared" si="82"/>
        <v>-5603.620000000003</v>
      </c>
      <c r="BF225" s="13">
        <f t="shared" si="89"/>
        <v>11162.819999999992</v>
      </c>
      <c r="BG225" s="81">
        <v>39393.45</v>
      </c>
      <c r="BH225" s="81"/>
      <c r="BI225" s="80"/>
      <c r="BJ225" s="80"/>
      <c r="BK225" s="1">
        <f t="shared" si="91"/>
        <v>39393.45</v>
      </c>
      <c r="BL225" s="91"/>
      <c r="BM225" s="101">
        <f t="shared" si="90"/>
        <v>50556.26999999999</v>
      </c>
      <c r="BN225" s="104">
        <v>82355.22</v>
      </c>
    </row>
    <row r="226" spans="1:66" ht="15">
      <c r="A226" s="6">
        <v>222</v>
      </c>
      <c r="B226" s="40" t="s">
        <v>180</v>
      </c>
      <c r="C226" s="6">
        <v>2076.8</v>
      </c>
      <c r="D226" s="6">
        <v>0</v>
      </c>
      <c r="E226" s="35">
        <f t="shared" si="92"/>
        <v>2076.8</v>
      </c>
      <c r="F226" s="41">
        <v>3.1</v>
      </c>
      <c r="G226" s="41">
        <v>8.4</v>
      </c>
      <c r="H226" s="42">
        <f t="shared" si="93"/>
        <v>11.5</v>
      </c>
      <c r="I226" s="10">
        <f t="shared" si="94"/>
        <v>23883.2</v>
      </c>
      <c r="J226" s="9">
        <f t="shared" si="95"/>
        <v>143299.2</v>
      </c>
      <c r="K226" s="32">
        <v>3.32</v>
      </c>
      <c r="L226" s="32">
        <v>8.97</v>
      </c>
      <c r="M226" s="42">
        <f t="shared" si="96"/>
        <v>12.290000000000001</v>
      </c>
      <c r="N226" s="10">
        <f t="shared" si="97"/>
        <v>25523.872000000003</v>
      </c>
      <c r="O226" s="9">
        <f t="shared" si="98"/>
        <v>153143.23200000002</v>
      </c>
      <c r="P226" s="55">
        <f t="shared" si="99"/>
        <v>296442.43200000003</v>
      </c>
      <c r="Q226" s="8"/>
      <c r="R226" s="55">
        <f t="shared" si="100"/>
        <v>296442.43200000003</v>
      </c>
      <c r="S226" s="111">
        <v>296193.24</v>
      </c>
      <c r="T226" s="3">
        <v>0</v>
      </c>
      <c r="U226" s="1">
        <v>24682.77</v>
      </c>
      <c r="V226" s="82">
        <f t="shared" si="84"/>
        <v>0</v>
      </c>
      <c r="W226" s="82">
        <f t="shared" si="85"/>
        <v>296193.24</v>
      </c>
      <c r="X226" s="3"/>
      <c r="Y226" s="6">
        <v>0</v>
      </c>
      <c r="Z226" s="6">
        <v>33275.24</v>
      </c>
      <c r="AA226" s="6"/>
      <c r="AB226" s="6">
        <v>15266.06</v>
      </c>
      <c r="AC226" s="1">
        <v>0</v>
      </c>
      <c r="AD226" s="1">
        <v>13946.12</v>
      </c>
      <c r="AE226" s="1"/>
      <c r="AF226" s="3">
        <v>12091.92</v>
      </c>
      <c r="AG226" s="1"/>
      <c r="AH226" s="1">
        <v>9419.41</v>
      </c>
      <c r="AI226" s="1">
        <v>0</v>
      </c>
      <c r="AJ226" s="1">
        <v>14406.02</v>
      </c>
      <c r="AK226" s="1">
        <v>0</v>
      </c>
      <c r="AL226" s="1">
        <v>14182.96</v>
      </c>
      <c r="AM226" s="1">
        <v>0</v>
      </c>
      <c r="AN226" s="1">
        <v>11649.02</v>
      </c>
      <c r="AO226" s="1">
        <v>0</v>
      </c>
      <c r="AP226" s="1">
        <v>10785.33</v>
      </c>
      <c r="AQ226" s="1">
        <v>0</v>
      </c>
      <c r="AR226" s="1">
        <v>15724.13</v>
      </c>
      <c r="AS226" s="1">
        <v>0</v>
      </c>
      <c r="AT226" s="1">
        <v>13961.42</v>
      </c>
      <c r="AU226" s="1">
        <v>0</v>
      </c>
      <c r="AV226" s="1">
        <v>13133.25</v>
      </c>
      <c r="AW226" s="6">
        <f t="shared" si="86"/>
        <v>0</v>
      </c>
      <c r="AX226" s="6">
        <f t="shared" si="87"/>
        <v>177840.88000000003</v>
      </c>
      <c r="AY226" s="4">
        <f t="shared" si="88"/>
        <v>177840.88000000003</v>
      </c>
      <c r="AZ226" s="1"/>
      <c r="BA226" s="1"/>
      <c r="BB226" s="1"/>
      <c r="BC226" s="1"/>
      <c r="BD226" s="3">
        <f t="shared" si="81"/>
        <v>0</v>
      </c>
      <c r="BE226" s="3">
        <f t="shared" si="82"/>
        <v>118352.35999999996</v>
      </c>
      <c r="BF226" s="13">
        <f t="shared" si="89"/>
        <v>118352.35999999996</v>
      </c>
      <c r="BG226" s="81">
        <v>125070.98</v>
      </c>
      <c r="BH226" s="81"/>
      <c r="BI226" s="80"/>
      <c r="BJ226" s="80"/>
      <c r="BK226" s="1">
        <f t="shared" si="91"/>
        <v>125070.98</v>
      </c>
      <c r="BL226" s="91"/>
      <c r="BM226" s="101">
        <f t="shared" si="90"/>
        <v>243423.33999999997</v>
      </c>
      <c r="BN226" s="104">
        <v>283339.87</v>
      </c>
    </row>
    <row r="227" spans="1:66" ht="15">
      <c r="A227" s="6">
        <v>223</v>
      </c>
      <c r="B227" s="19" t="s">
        <v>325</v>
      </c>
      <c r="C227" s="6">
        <v>519.2</v>
      </c>
      <c r="D227" s="6">
        <v>0</v>
      </c>
      <c r="E227" s="35">
        <f t="shared" si="92"/>
        <v>519.2</v>
      </c>
      <c r="F227" s="48">
        <v>3.1</v>
      </c>
      <c r="G227" s="48">
        <v>6.59</v>
      </c>
      <c r="H227" s="49">
        <f t="shared" si="93"/>
        <v>9.69</v>
      </c>
      <c r="I227" s="10">
        <f t="shared" si="94"/>
        <v>5031.048</v>
      </c>
      <c r="J227" s="9">
        <f t="shared" si="95"/>
        <v>30186.288</v>
      </c>
      <c r="K227" s="32">
        <v>3.32</v>
      </c>
      <c r="L227" s="32">
        <v>7.04</v>
      </c>
      <c r="M227" s="49">
        <f t="shared" si="96"/>
        <v>10.36</v>
      </c>
      <c r="N227" s="10">
        <f t="shared" si="97"/>
        <v>5378.912</v>
      </c>
      <c r="O227" s="9">
        <f t="shared" si="98"/>
        <v>32273.472</v>
      </c>
      <c r="P227" s="55">
        <f t="shared" si="99"/>
        <v>62459.76</v>
      </c>
      <c r="Q227" s="8">
        <v>6.77</v>
      </c>
      <c r="R227" s="55">
        <f t="shared" si="100"/>
        <v>62452.990000000005</v>
      </c>
      <c r="S227" s="111">
        <v>62390.71</v>
      </c>
      <c r="T227" s="3">
        <v>0</v>
      </c>
      <c r="U227" s="1">
        <v>5199.23</v>
      </c>
      <c r="V227" s="82">
        <f t="shared" si="84"/>
        <v>0</v>
      </c>
      <c r="W227" s="82">
        <f t="shared" si="85"/>
        <v>62390.759999999995</v>
      </c>
      <c r="X227" s="3"/>
      <c r="Y227" s="6">
        <v>0</v>
      </c>
      <c r="Z227" s="6">
        <v>1022.82</v>
      </c>
      <c r="AA227" s="6"/>
      <c r="AB227" s="6">
        <v>1022.82</v>
      </c>
      <c r="AC227" s="1">
        <v>0</v>
      </c>
      <c r="AD227" s="1">
        <v>1022.82</v>
      </c>
      <c r="AE227" s="1"/>
      <c r="AF227" s="3">
        <v>1022.82</v>
      </c>
      <c r="AG227" s="1"/>
      <c r="AH227" s="1">
        <v>1022.82</v>
      </c>
      <c r="AI227" s="1">
        <v>0</v>
      </c>
      <c r="AJ227" s="1">
        <v>1274.03</v>
      </c>
      <c r="AK227" s="1">
        <v>0</v>
      </c>
      <c r="AL227" s="1">
        <v>1095.51</v>
      </c>
      <c r="AM227" s="1">
        <v>0</v>
      </c>
      <c r="AN227" s="1">
        <v>1095.51</v>
      </c>
      <c r="AO227" s="1">
        <v>0</v>
      </c>
      <c r="AP227" s="1">
        <v>1095.51</v>
      </c>
      <c r="AQ227" s="1">
        <v>0</v>
      </c>
      <c r="AR227" s="1">
        <v>1514.19</v>
      </c>
      <c r="AS227" s="1">
        <v>0</v>
      </c>
      <c r="AT227" s="1">
        <v>1095.51</v>
      </c>
      <c r="AU227" s="1">
        <v>0</v>
      </c>
      <c r="AV227" s="1">
        <v>5876.87</v>
      </c>
      <c r="AW227" s="6">
        <f t="shared" si="86"/>
        <v>0</v>
      </c>
      <c r="AX227" s="6">
        <f t="shared" si="87"/>
        <v>18161.23</v>
      </c>
      <c r="AY227" s="4">
        <f t="shared" si="88"/>
        <v>18161.23</v>
      </c>
      <c r="AZ227" s="1"/>
      <c r="BA227" s="1">
        <v>3676</v>
      </c>
      <c r="BB227" s="1"/>
      <c r="BC227" s="1"/>
      <c r="BD227" s="3">
        <f t="shared" si="81"/>
        <v>0</v>
      </c>
      <c r="BE227" s="3">
        <f t="shared" si="82"/>
        <v>40553.53</v>
      </c>
      <c r="BF227" s="13">
        <f t="shared" si="89"/>
        <v>40553.53</v>
      </c>
      <c r="BG227" s="81">
        <v>0</v>
      </c>
      <c r="BH227" s="81"/>
      <c r="BI227" s="80"/>
      <c r="BJ227" s="80"/>
      <c r="BK227" s="1">
        <f t="shared" si="91"/>
        <v>0</v>
      </c>
      <c r="BL227" s="91"/>
      <c r="BM227" s="101">
        <f t="shared" si="90"/>
        <v>40553.53</v>
      </c>
      <c r="BN227" s="104">
        <v>275980.67</v>
      </c>
    </row>
    <row r="228" spans="1:66" ht="15">
      <c r="A228" s="6">
        <v>224</v>
      </c>
      <c r="B228" s="40" t="s">
        <v>354</v>
      </c>
      <c r="C228" s="6">
        <v>4075.1</v>
      </c>
      <c r="D228" s="6">
        <v>0</v>
      </c>
      <c r="E228" s="35">
        <f t="shared" si="92"/>
        <v>4075.1</v>
      </c>
      <c r="F228" s="41">
        <v>3.1</v>
      </c>
      <c r="G228" s="41">
        <v>6.89</v>
      </c>
      <c r="H228" s="42">
        <f t="shared" si="93"/>
        <v>9.99</v>
      </c>
      <c r="I228" s="10">
        <f t="shared" si="94"/>
        <v>40710.249</v>
      </c>
      <c r="J228" s="9">
        <f t="shared" si="95"/>
        <v>244261.494</v>
      </c>
      <c r="K228" s="32">
        <v>3.32</v>
      </c>
      <c r="L228" s="32">
        <v>7.58</v>
      </c>
      <c r="M228" s="42">
        <f t="shared" si="96"/>
        <v>10.9</v>
      </c>
      <c r="N228" s="10">
        <f t="shared" si="97"/>
        <v>44418.590000000004</v>
      </c>
      <c r="O228" s="9">
        <f t="shared" si="98"/>
        <v>266511.54000000004</v>
      </c>
      <c r="P228" s="55">
        <f t="shared" si="99"/>
        <v>510773.03400000004</v>
      </c>
      <c r="Q228" s="8"/>
      <c r="R228" s="55">
        <f t="shared" si="100"/>
        <v>510773.03400000004</v>
      </c>
      <c r="S228" s="111">
        <v>504904.92</v>
      </c>
      <c r="T228" s="3">
        <v>0</v>
      </c>
      <c r="U228" s="1">
        <v>42075.41</v>
      </c>
      <c r="V228" s="82">
        <f t="shared" si="84"/>
        <v>0</v>
      </c>
      <c r="W228" s="82">
        <f t="shared" si="85"/>
        <v>504904.92000000004</v>
      </c>
      <c r="X228" s="3"/>
      <c r="Y228" s="6">
        <v>0</v>
      </c>
      <c r="Z228" s="6">
        <v>35401.88</v>
      </c>
      <c r="AA228" s="6"/>
      <c r="AB228" s="6">
        <v>21637.62</v>
      </c>
      <c r="AC228" s="1">
        <v>0</v>
      </c>
      <c r="AD228" s="1">
        <v>22017.36</v>
      </c>
      <c r="AE228" s="1"/>
      <c r="AF228" s="3">
        <v>32474.76</v>
      </c>
      <c r="AG228" s="1"/>
      <c r="AH228" s="1">
        <v>18134.2</v>
      </c>
      <c r="AI228" s="1">
        <v>0</v>
      </c>
      <c r="AJ228" s="1">
        <v>22442.02</v>
      </c>
      <c r="AK228" s="1">
        <v>0</v>
      </c>
      <c r="AL228" s="1">
        <v>23181.44</v>
      </c>
      <c r="AM228" s="1">
        <v>0</v>
      </c>
      <c r="AN228" s="1">
        <v>23464.33</v>
      </c>
      <c r="AO228" s="1">
        <v>0</v>
      </c>
      <c r="AP228" s="1">
        <v>20897.62</v>
      </c>
      <c r="AQ228" s="1">
        <v>0</v>
      </c>
      <c r="AR228" s="1">
        <v>23463.78</v>
      </c>
      <c r="AS228" s="1">
        <v>0</v>
      </c>
      <c r="AT228" s="1">
        <v>23034.62</v>
      </c>
      <c r="AU228" s="1">
        <v>0</v>
      </c>
      <c r="AV228" s="1">
        <v>19909.62</v>
      </c>
      <c r="AW228" s="6">
        <f t="shared" si="86"/>
        <v>0</v>
      </c>
      <c r="AX228" s="6">
        <f t="shared" si="87"/>
        <v>286059.25</v>
      </c>
      <c r="AY228" s="4">
        <f t="shared" si="88"/>
        <v>286059.25</v>
      </c>
      <c r="AZ228" s="1"/>
      <c r="BA228" s="1"/>
      <c r="BB228" s="1"/>
      <c r="BC228" s="1"/>
      <c r="BD228" s="3">
        <f t="shared" si="81"/>
        <v>0</v>
      </c>
      <c r="BE228" s="3">
        <f t="shared" si="82"/>
        <v>218845.67000000004</v>
      </c>
      <c r="BF228" s="13">
        <f t="shared" si="89"/>
        <v>218845.67000000004</v>
      </c>
      <c r="BG228" s="81">
        <v>83065.27</v>
      </c>
      <c r="BH228" s="81"/>
      <c r="BI228" s="80"/>
      <c r="BJ228" s="80"/>
      <c r="BK228" s="1">
        <f t="shared" si="91"/>
        <v>83065.27</v>
      </c>
      <c r="BL228" s="91"/>
      <c r="BM228" s="101">
        <f t="shared" si="90"/>
        <v>301910.94000000006</v>
      </c>
      <c r="BN228" s="104">
        <v>327912.3</v>
      </c>
    </row>
    <row r="229" spans="1:66" ht="15">
      <c r="A229" s="6">
        <v>225</v>
      </c>
      <c r="B229" s="40" t="s">
        <v>181</v>
      </c>
      <c r="C229" s="6">
        <v>681.1</v>
      </c>
      <c r="D229" s="6">
        <v>68.2</v>
      </c>
      <c r="E229" s="35">
        <f t="shared" si="92"/>
        <v>749.3000000000001</v>
      </c>
      <c r="F229" s="41">
        <v>3.1</v>
      </c>
      <c r="G229" s="41">
        <v>3.52</v>
      </c>
      <c r="H229" s="42">
        <f t="shared" si="93"/>
        <v>6.62</v>
      </c>
      <c r="I229" s="10">
        <f t="shared" si="94"/>
        <v>4960.366000000001</v>
      </c>
      <c r="J229" s="9">
        <f t="shared" si="95"/>
        <v>29762.196000000004</v>
      </c>
      <c r="K229" s="32">
        <v>3.32</v>
      </c>
      <c r="L229" s="32">
        <v>3.76</v>
      </c>
      <c r="M229" s="42">
        <f t="shared" si="96"/>
        <v>7.08</v>
      </c>
      <c r="N229" s="10">
        <f t="shared" si="97"/>
        <v>5305.044000000001</v>
      </c>
      <c r="O229" s="9">
        <f t="shared" si="98"/>
        <v>31830.264000000003</v>
      </c>
      <c r="P229" s="55">
        <f t="shared" si="99"/>
        <v>61592.46000000001</v>
      </c>
      <c r="Q229" s="8"/>
      <c r="R229" s="55">
        <f t="shared" si="100"/>
        <v>61592.46000000001</v>
      </c>
      <c r="S229" s="111">
        <v>61547.52</v>
      </c>
      <c r="T229" s="3">
        <v>0</v>
      </c>
      <c r="U229" s="1">
        <v>5128.96</v>
      </c>
      <c r="V229" s="82">
        <f t="shared" si="84"/>
        <v>0</v>
      </c>
      <c r="W229" s="82">
        <f t="shared" si="85"/>
        <v>61547.520000000004</v>
      </c>
      <c r="X229" s="3"/>
      <c r="Y229" s="6">
        <v>0</v>
      </c>
      <c r="Z229" s="6">
        <v>5208.34</v>
      </c>
      <c r="AA229" s="6"/>
      <c r="AB229" s="6">
        <v>35151.89</v>
      </c>
      <c r="AC229" s="1">
        <v>0</v>
      </c>
      <c r="AD229" s="1">
        <v>-446.43</v>
      </c>
      <c r="AE229" s="1"/>
      <c r="AF229" s="3">
        <v>69335.52</v>
      </c>
      <c r="AG229" s="1"/>
      <c r="AH229" s="1">
        <v>1476.12</v>
      </c>
      <c r="AI229" s="1">
        <v>0</v>
      </c>
      <c r="AJ229" s="1">
        <v>1727.33</v>
      </c>
      <c r="AK229" s="1">
        <v>0</v>
      </c>
      <c r="AL229" s="1">
        <v>1581.02</v>
      </c>
      <c r="AM229" s="1">
        <v>0</v>
      </c>
      <c r="AN229" s="1">
        <v>1581.02</v>
      </c>
      <c r="AO229" s="1">
        <v>0</v>
      </c>
      <c r="AP229" s="1">
        <v>8035.17</v>
      </c>
      <c r="AQ229" s="1">
        <v>0</v>
      </c>
      <c r="AR229" s="1">
        <v>1581.02</v>
      </c>
      <c r="AS229" s="1">
        <v>0</v>
      </c>
      <c r="AT229" s="1">
        <v>1581.02</v>
      </c>
      <c r="AU229" s="1">
        <v>0</v>
      </c>
      <c r="AV229" s="1">
        <v>1581.02</v>
      </c>
      <c r="AW229" s="6">
        <f t="shared" si="86"/>
        <v>0</v>
      </c>
      <c r="AX229" s="6">
        <f t="shared" si="87"/>
        <v>128393.04000000002</v>
      </c>
      <c r="AY229" s="4">
        <f t="shared" si="88"/>
        <v>128393.04000000002</v>
      </c>
      <c r="AZ229" s="1"/>
      <c r="BA229" s="1"/>
      <c r="BB229" s="1"/>
      <c r="BC229" s="1"/>
      <c r="BD229" s="3">
        <f t="shared" si="81"/>
        <v>0</v>
      </c>
      <c r="BE229" s="3">
        <f t="shared" si="82"/>
        <v>-66845.52000000002</v>
      </c>
      <c r="BF229" s="94">
        <f t="shared" si="89"/>
        <v>-66845.52000000002</v>
      </c>
      <c r="BG229" s="81">
        <v>9035.85</v>
      </c>
      <c r="BH229" s="81"/>
      <c r="BI229" s="80"/>
      <c r="BJ229" s="80"/>
      <c r="BK229" s="6">
        <f t="shared" si="91"/>
        <v>9035.85</v>
      </c>
      <c r="BL229" s="94">
        <f>BF229+BK229</f>
        <v>-57809.67000000002</v>
      </c>
      <c r="BM229" s="96">
        <f t="shared" si="90"/>
        <v>-57809.67000000002</v>
      </c>
      <c r="BN229" s="104">
        <v>30008.2</v>
      </c>
    </row>
    <row r="230" spans="1:66" ht="15">
      <c r="A230" s="6">
        <v>226</v>
      </c>
      <c r="B230" s="40" t="s">
        <v>182</v>
      </c>
      <c r="C230" s="6">
        <v>470.1</v>
      </c>
      <c r="D230" s="6">
        <v>0</v>
      </c>
      <c r="E230" s="35">
        <f t="shared" si="92"/>
        <v>470.1</v>
      </c>
      <c r="F230" s="41">
        <v>3.1</v>
      </c>
      <c r="G230" s="41">
        <v>3.52</v>
      </c>
      <c r="H230" s="42">
        <f t="shared" si="93"/>
        <v>6.62</v>
      </c>
      <c r="I230" s="10">
        <f t="shared" si="94"/>
        <v>3112.0620000000004</v>
      </c>
      <c r="J230" s="9">
        <f t="shared" si="95"/>
        <v>18672.372000000003</v>
      </c>
      <c r="K230" s="32">
        <v>3.32</v>
      </c>
      <c r="L230" s="32">
        <v>3.76</v>
      </c>
      <c r="M230" s="42">
        <f t="shared" si="96"/>
        <v>7.08</v>
      </c>
      <c r="N230" s="10">
        <f t="shared" si="97"/>
        <v>3328.308</v>
      </c>
      <c r="O230" s="9">
        <f t="shared" si="98"/>
        <v>19969.847999999998</v>
      </c>
      <c r="P230" s="55">
        <f t="shared" si="99"/>
        <v>38642.22</v>
      </c>
      <c r="Q230" s="8"/>
      <c r="R230" s="55">
        <f t="shared" si="100"/>
        <v>38642.22</v>
      </c>
      <c r="S230" s="111">
        <v>38614.02</v>
      </c>
      <c r="T230" s="3">
        <v>0</v>
      </c>
      <c r="U230" s="1">
        <v>3217.84</v>
      </c>
      <c r="V230" s="82">
        <f t="shared" si="84"/>
        <v>0</v>
      </c>
      <c r="W230" s="82">
        <f t="shared" si="85"/>
        <v>38614.08</v>
      </c>
      <c r="X230" s="3"/>
      <c r="Y230" s="6">
        <v>0</v>
      </c>
      <c r="Z230" s="6">
        <v>926.1</v>
      </c>
      <c r="AA230" s="6"/>
      <c r="AB230" s="6">
        <v>1770.91</v>
      </c>
      <c r="AC230" s="1">
        <v>0</v>
      </c>
      <c r="AD230" s="1">
        <v>926.1</v>
      </c>
      <c r="AE230" s="59"/>
      <c r="AF230" s="67">
        <v>41162.86</v>
      </c>
      <c r="AG230" s="1"/>
      <c r="AH230" s="1">
        <v>64984.33</v>
      </c>
      <c r="AI230" s="1">
        <v>0</v>
      </c>
      <c r="AJ230" s="1">
        <v>6134.74</v>
      </c>
      <c r="AK230" s="1">
        <v>0</v>
      </c>
      <c r="AL230" s="1">
        <v>991.91</v>
      </c>
      <c r="AM230" s="1">
        <v>0</v>
      </c>
      <c r="AN230" s="1">
        <v>991.91</v>
      </c>
      <c r="AO230" s="1">
        <v>0</v>
      </c>
      <c r="AP230" s="1">
        <v>991.91</v>
      </c>
      <c r="AQ230" s="1">
        <v>0</v>
      </c>
      <c r="AR230" s="1">
        <v>3835.17</v>
      </c>
      <c r="AS230" s="1">
        <v>0</v>
      </c>
      <c r="AT230" s="1">
        <v>991.91</v>
      </c>
      <c r="AU230" s="1">
        <v>0</v>
      </c>
      <c r="AV230" s="1">
        <v>991.91</v>
      </c>
      <c r="AW230" s="6">
        <f t="shared" si="86"/>
        <v>0</v>
      </c>
      <c r="AX230" s="6">
        <f t="shared" si="87"/>
        <v>124699.76000000002</v>
      </c>
      <c r="AY230" s="4">
        <f t="shared" si="88"/>
        <v>124699.76000000002</v>
      </c>
      <c r="AZ230" s="1"/>
      <c r="BA230" s="1">
        <v>89800</v>
      </c>
      <c r="BB230" s="1"/>
      <c r="BC230" s="1"/>
      <c r="BD230" s="3">
        <f t="shared" si="81"/>
        <v>0</v>
      </c>
      <c r="BE230" s="3">
        <f t="shared" si="82"/>
        <v>-175885.68000000002</v>
      </c>
      <c r="BF230" s="94">
        <f t="shared" si="89"/>
        <v>-175885.68000000002</v>
      </c>
      <c r="BG230" s="81">
        <v>9747.2</v>
      </c>
      <c r="BH230" s="81"/>
      <c r="BI230" s="80"/>
      <c r="BJ230" s="80"/>
      <c r="BK230" s="6">
        <f t="shared" si="91"/>
        <v>9747.2</v>
      </c>
      <c r="BL230" s="94">
        <f>BF230+BK230</f>
        <v>-166138.48</v>
      </c>
      <c r="BM230" s="96">
        <f t="shared" si="90"/>
        <v>-166138.48</v>
      </c>
      <c r="BN230" s="104">
        <v>24222.61</v>
      </c>
    </row>
    <row r="231" spans="1:66" ht="15">
      <c r="A231" s="6">
        <v>227</v>
      </c>
      <c r="B231" s="40" t="s">
        <v>183</v>
      </c>
      <c r="C231" s="6">
        <v>465.4</v>
      </c>
      <c r="D231" s="6">
        <v>0</v>
      </c>
      <c r="E231" s="35">
        <f t="shared" si="92"/>
        <v>465.4</v>
      </c>
      <c r="F231" s="41">
        <v>3.1</v>
      </c>
      <c r="G231" s="41">
        <v>3.52</v>
      </c>
      <c r="H231" s="42">
        <f t="shared" si="93"/>
        <v>6.62</v>
      </c>
      <c r="I231" s="10">
        <f t="shared" si="94"/>
        <v>3080.948</v>
      </c>
      <c r="J231" s="9">
        <f t="shared" si="95"/>
        <v>18485.688</v>
      </c>
      <c r="K231" s="32">
        <v>3.32</v>
      </c>
      <c r="L231" s="32">
        <v>3.76</v>
      </c>
      <c r="M231" s="42">
        <f t="shared" si="96"/>
        <v>7.08</v>
      </c>
      <c r="N231" s="10">
        <f t="shared" si="97"/>
        <v>3295.0319999999997</v>
      </c>
      <c r="O231" s="9">
        <f t="shared" si="98"/>
        <v>19770.192</v>
      </c>
      <c r="P231" s="55">
        <f t="shared" si="99"/>
        <v>38255.88</v>
      </c>
      <c r="Q231" s="8"/>
      <c r="R231" s="55">
        <f t="shared" si="100"/>
        <v>38255.88</v>
      </c>
      <c r="S231" s="111">
        <v>38227.92</v>
      </c>
      <c r="T231" s="3">
        <v>0</v>
      </c>
      <c r="U231" s="1">
        <v>3185.66</v>
      </c>
      <c r="V231" s="82">
        <f t="shared" si="84"/>
        <v>0</v>
      </c>
      <c r="W231" s="82">
        <f t="shared" si="85"/>
        <v>38227.92</v>
      </c>
      <c r="X231" s="3"/>
      <c r="Y231" s="6">
        <v>0</v>
      </c>
      <c r="Z231" s="6">
        <v>916.84</v>
      </c>
      <c r="AA231" s="6"/>
      <c r="AB231" s="6">
        <v>916.84</v>
      </c>
      <c r="AC231" s="1">
        <v>0</v>
      </c>
      <c r="AD231" s="1">
        <v>5754.57</v>
      </c>
      <c r="AE231" s="1"/>
      <c r="AF231" s="3">
        <v>916.84</v>
      </c>
      <c r="AG231" s="1"/>
      <c r="AH231" s="1">
        <v>916.84</v>
      </c>
      <c r="AI231" s="1">
        <v>0</v>
      </c>
      <c r="AJ231" s="1">
        <v>1126.18</v>
      </c>
      <c r="AK231" s="1">
        <v>0</v>
      </c>
      <c r="AL231" s="1">
        <v>1951</v>
      </c>
      <c r="AM231" s="1">
        <v>0</v>
      </c>
      <c r="AN231" s="1">
        <v>7757.13</v>
      </c>
      <c r="AO231" s="1">
        <v>0</v>
      </c>
      <c r="AP231" s="1">
        <v>5837.08</v>
      </c>
      <c r="AQ231" s="1">
        <v>0</v>
      </c>
      <c r="AR231" s="1">
        <v>16319.78</v>
      </c>
      <c r="AS231" s="1">
        <v>0</v>
      </c>
      <c r="AT231" s="1">
        <v>981.99</v>
      </c>
      <c r="AU231" s="1">
        <v>0</v>
      </c>
      <c r="AV231" s="1">
        <v>981.99</v>
      </c>
      <c r="AW231" s="6">
        <f t="shared" si="86"/>
        <v>0</v>
      </c>
      <c r="AX231" s="6">
        <f t="shared" si="87"/>
        <v>44377.079999999994</v>
      </c>
      <c r="AY231" s="4">
        <f t="shared" si="88"/>
        <v>44377.079999999994</v>
      </c>
      <c r="AZ231" s="1"/>
      <c r="BA231" s="2">
        <v>19481.89</v>
      </c>
      <c r="BB231" s="1"/>
      <c r="BC231" s="1"/>
      <c r="BD231" s="3">
        <f t="shared" si="81"/>
        <v>0</v>
      </c>
      <c r="BE231" s="3">
        <f t="shared" si="82"/>
        <v>-25631.049999999996</v>
      </c>
      <c r="BF231" s="94">
        <f t="shared" si="89"/>
        <v>-25631.049999999996</v>
      </c>
      <c r="BG231" s="81">
        <v>0</v>
      </c>
      <c r="BH231" s="81"/>
      <c r="BI231" s="80">
        <v>2306</v>
      </c>
      <c r="BJ231" s="80"/>
      <c r="BK231" s="6">
        <f t="shared" si="91"/>
        <v>2306</v>
      </c>
      <c r="BL231" s="94">
        <f>BF231+BK231</f>
        <v>-23325.049999999996</v>
      </c>
      <c r="BM231" s="96">
        <f t="shared" si="90"/>
        <v>-23325.049999999996</v>
      </c>
      <c r="BN231" s="104">
        <v>14561.59</v>
      </c>
    </row>
    <row r="232" spans="1:66" ht="15">
      <c r="A232" s="6">
        <v>228</v>
      </c>
      <c r="B232" s="40" t="s">
        <v>184</v>
      </c>
      <c r="C232" s="6">
        <v>458.4</v>
      </c>
      <c r="D232" s="6">
        <v>0</v>
      </c>
      <c r="E232" s="35">
        <f t="shared" si="92"/>
        <v>458.4</v>
      </c>
      <c r="F232" s="41">
        <v>3.1</v>
      </c>
      <c r="G232" s="41">
        <v>7.47</v>
      </c>
      <c r="H232" s="42">
        <f t="shared" si="93"/>
        <v>10.57</v>
      </c>
      <c r="I232" s="10">
        <f t="shared" si="94"/>
        <v>4845.288</v>
      </c>
      <c r="J232" s="9">
        <f t="shared" si="95"/>
        <v>29071.727999999996</v>
      </c>
      <c r="K232" s="32">
        <v>3.32</v>
      </c>
      <c r="L232" s="32">
        <v>7.98</v>
      </c>
      <c r="M232" s="42">
        <f t="shared" si="96"/>
        <v>11.3</v>
      </c>
      <c r="N232" s="10">
        <f t="shared" si="97"/>
        <v>5179.92</v>
      </c>
      <c r="O232" s="9">
        <f t="shared" si="98"/>
        <v>31079.52</v>
      </c>
      <c r="P232" s="55">
        <f t="shared" si="99"/>
        <v>60151.24799999999</v>
      </c>
      <c r="Q232" s="8">
        <v>43080.36</v>
      </c>
      <c r="R232" s="55">
        <f t="shared" si="100"/>
        <v>17070.88799999999</v>
      </c>
      <c r="S232" s="111">
        <v>17015.88</v>
      </c>
      <c r="T232" s="3">
        <v>0</v>
      </c>
      <c r="U232" s="1">
        <v>1417.99</v>
      </c>
      <c r="V232" s="82">
        <f t="shared" si="84"/>
        <v>0</v>
      </c>
      <c r="W232" s="82">
        <f t="shared" si="85"/>
        <v>17015.88</v>
      </c>
      <c r="X232" s="3"/>
      <c r="Y232" s="6">
        <v>0</v>
      </c>
      <c r="Z232" s="6">
        <v>2150.8</v>
      </c>
      <c r="AA232" s="6"/>
      <c r="AB232" s="6">
        <v>903.05</v>
      </c>
      <c r="AC232" s="1">
        <v>0</v>
      </c>
      <c r="AD232" s="1">
        <v>903.05</v>
      </c>
      <c r="AE232" s="1"/>
      <c r="AF232" s="3">
        <v>903.05</v>
      </c>
      <c r="AG232" s="1"/>
      <c r="AH232" s="1">
        <v>903.05</v>
      </c>
      <c r="AI232" s="1">
        <v>0</v>
      </c>
      <c r="AJ232" s="1">
        <v>1112.39</v>
      </c>
      <c r="AK232" s="1">
        <v>0</v>
      </c>
      <c r="AL232" s="1">
        <v>2180.61</v>
      </c>
      <c r="AM232" s="1">
        <v>0</v>
      </c>
      <c r="AN232" s="1">
        <v>967.22</v>
      </c>
      <c r="AO232" s="1">
        <v>0</v>
      </c>
      <c r="AP232" s="1">
        <v>9152.45</v>
      </c>
      <c r="AQ232" s="1">
        <v>0</v>
      </c>
      <c r="AR232" s="1">
        <v>4121.95</v>
      </c>
      <c r="AS232" s="1">
        <v>0</v>
      </c>
      <c r="AT232" s="1">
        <v>967.22</v>
      </c>
      <c r="AU232" s="1">
        <v>0</v>
      </c>
      <c r="AV232" s="1">
        <v>967.22</v>
      </c>
      <c r="AW232" s="6">
        <f t="shared" si="86"/>
        <v>0</v>
      </c>
      <c r="AX232" s="6">
        <f t="shared" si="87"/>
        <v>25232.060000000005</v>
      </c>
      <c r="AY232" s="4">
        <f t="shared" si="88"/>
        <v>25232.060000000005</v>
      </c>
      <c r="AZ232" s="1"/>
      <c r="BA232" s="1"/>
      <c r="BB232" s="1"/>
      <c r="BC232" s="1"/>
      <c r="BD232" s="3">
        <f t="shared" si="81"/>
        <v>0</v>
      </c>
      <c r="BE232" s="3">
        <f t="shared" si="82"/>
        <v>-8216.180000000004</v>
      </c>
      <c r="BF232" s="94">
        <f t="shared" si="89"/>
        <v>-8216.180000000004</v>
      </c>
      <c r="BG232" s="81">
        <v>0</v>
      </c>
      <c r="BH232" s="81"/>
      <c r="BI232" s="80"/>
      <c r="BJ232" s="80"/>
      <c r="BK232" s="6">
        <f t="shared" si="91"/>
        <v>0</v>
      </c>
      <c r="BL232" s="94">
        <f>BF232+BK232</f>
        <v>-8216.180000000004</v>
      </c>
      <c r="BM232" s="96">
        <f t="shared" si="90"/>
        <v>-8216.180000000004</v>
      </c>
      <c r="BN232" s="104">
        <v>7225.45</v>
      </c>
    </row>
    <row r="233" spans="1:66" ht="15">
      <c r="A233" s="6">
        <v>229</v>
      </c>
      <c r="B233" s="40" t="s">
        <v>185</v>
      </c>
      <c r="C233" s="6">
        <v>452.2</v>
      </c>
      <c r="D233" s="6">
        <v>0</v>
      </c>
      <c r="E233" s="35">
        <f t="shared" si="92"/>
        <v>452.2</v>
      </c>
      <c r="F233" s="41">
        <v>3.1</v>
      </c>
      <c r="G233" s="41">
        <v>7.47</v>
      </c>
      <c r="H233" s="42">
        <f t="shared" si="93"/>
        <v>10.57</v>
      </c>
      <c r="I233" s="10">
        <f t="shared" si="94"/>
        <v>4779.754</v>
      </c>
      <c r="J233" s="9">
        <f t="shared" si="95"/>
        <v>28678.523999999998</v>
      </c>
      <c r="K233" s="32">
        <v>3.32</v>
      </c>
      <c r="L233" s="32">
        <v>7.98</v>
      </c>
      <c r="M233" s="42">
        <f t="shared" si="96"/>
        <v>11.3</v>
      </c>
      <c r="N233" s="10">
        <f t="shared" si="97"/>
        <v>5109.860000000001</v>
      </c>
      <c r="O233" s="9">
        <f t="shared" si="98"/>
        <v>30659.160000000003</v>
      </c>
      <c r="P233" s="55">
        <f t="shared" si="99"/>
        <v>59337.684</v>
      </c>
      <c r="Q233" s="8"/>
      <c r="R233" s="55">
        <f t="shared" si="100"/>
        <v>59337.684</v>
      </c>
      <c r="S233" s="111">
        <v>59283.36</v>
      </c>
      <c r="T233" s="3">
        <v>0</v>
      </c>
      <c r="U233" s="1">
        <v>4940.28</v>
      </c>
      <c r="V233" s="82">
        <f t="shared" si="84"/>
        <v>0</v>
      </c>
      <c r="W233" s="82">
        <f t="shared" si="85"/>
        <v>59283.36</v>
      </c>
      <c r="X233" s="3"/>
      <c r="Y233" s="6">
        <v>0</v>
      </c>
      <c r="Z233" s="6">
        <v>2189.94</v>
      </c>
      <c r="AA233" s="6"/>
      <c r="AB233" s="6">
        <v>36248.9</v>
      </c>
      <c r="AC233" s="1">
        <v>0</v>
      </c>
      <c r="AD233" s="1">
        <v>-14839.5</v>
      </c>
      <c r="AE233" s="1"/>
      <c r="AF233" s="3">
        <v>2189.94</v>
      </c>
      <c r="AG233" s="1"/>
      <c r="AH233" s="1">
        <v>2189.94</v>
      </c>
      <c r="AI233" s="1">
        <v>0</v>
      </c>
      <c r="AJ233" s="1">
        <v>2399.28</v>
      </c>
      <c r="AK233" s="1">
        <v>0</v>
      </c>
      <c r="AL233" s="1">
        <v>4373.03</v>
      </c>
      <c r="AM233" s="1">
        <v>0</v>
      </c>
      <c r="AN233" s="1">
        <v>2330.12</v>
      </c>
      <c r="AO233" s="1">
        <v>0</v>
      </c>
      <c r="AP233" s="1">
        <v>2330.12</v>
      </c>
      <c r="AQ233" s="1">
        <v>0</v>
      </c>
      <c r="AR233" s="1">
        <v>3285.53</v>
      </c>
      <c r="AS233" s="1">
        <v>0</v>
      </c>
      <c r="AT233" s="1">
        <v>2330.12</v>
      </c>
      <c r="AU233" s="1">
        <v>0</v>
      </c>
      <c r="AV233" s="1">
        <v>2330.12</v>
      </c>
      <c r="AW233" s="6">
        <f t="shared" si="86"/>
        <v>0</v>
      </c>
      <c r="AX233" s="6">
        <f t="shared" si="87"/>
        <v>47357.54000000001</v>
      </c>
      <c r="AY233" s="4">
        <f t="shared" si="88"/>
        <v>47357.54000000001</v>
      </c>
      <c r="AZ233" s="1"/>
      <c r="BA233" s="1"/>
      <c r="BB233" s="1"/>
      <c r="BC233" s="1"/>
      <c r="BD233" s="3">
        <f t="shared" si="81"/>
        <v>0</v>
      </c>
      <c r="BE233" s="3">
        <f t="shared" si="82"/>
        <v>11925.819999999992</v>
      </c>
      <c r="BF233" s="13">
        <f t="shared" si="89"/>
        <v>11925.819999999992</v>
      </c>
      <c r="BG233" s="81">
        <v>9379.02</v>
      </c>
      <c r="BH233" s="81"/>
      <c r="BI233" s="80"/>
      <c r="BJ233" s="80"/>
      <c r="BK233" s="1">
        <f t="shared" si="91"/>
        <v>9379.02</v>
      </c>
      <c r="BL233" s="91"/>
      <c r="BM233" s="101">
        <f t="shared" si="90"/>
        <v>21304.839999999993</v>
      </c>
      <c r="BN233" s="104">
        <v>35226.95</v>
      </c>
    </row>
    <row r="234" spans="1:66" ht="15">
      <c r="A234" s="6">
        <v>230</v>
      </c>
      <c r="B234" s="31" t="s">
        <v>186</v>
      </c>
      <c r="C234" s="6">
        <v>4870.9</v>
      </c>
      <c r="D234" s="6">
        <v>0</v>
      </c>
      <c r="E234" s="35">
        <f t="shared" si="92"/>
        <v>4870.9</v>
      </c>
      <c r="F234" s="32">
        <v>3.1</v>
      </c>
      <c r="G234" s="32">
        <v>8.4</v>
      </c>
      <c r="H234" s="33">
        <f t="shared" si="93"/>
        <v>11.5</v>
      </c>
      <c r="I234" s="10">
        <f t="shared" si="94"/>
        <v>56015.35</v>
      </c>
      <c r="J234" s="9">
        <f t="shared" si="95"/>
        <v>336092.1</v>
      </c>
      <c r="K234" s="32">
        <v>3.32</v>
      </c>
      <c r="L234" s="32">
        <v>8.97</v>
      </c>
      <c r="M234" s="33">
        <f t="shared" si="96"/>
        <v>12.290000000000001</v>
      </c>
      <c r="N234" s="10">
        <f t="shared" si="97"/>
        <v>59863.361</v>
      </c>
      <c r="O234" s="9">
        <f t="shared" si="98"/>
        <v>359180.16599999997</v>
      </c>
      <c r="P234" s="55">
        <f t="shared" si="99"/>
        <v>695272.266</v>
      </c>
      <c r="Q234" s="8">
        <v>240163.35</v>
      </c>
      <c r="R234" s="55">
        <f t="shared" si="100"/>
        <v>455108.91599999997</v>
      </c>
      <c r="S234" s="111">
        <v>454524.39</v>
      </c>
      <c r="T234" s="3">
        <v>21589.91</v>
      </c>
      <c r="U234" s="1">
        <v>16287.12</v>
      </c>
      <c r="V234" s="82">
        <f t="shared" si="84"/>
        <v>259078.91999999998</v>
      </c>
      <c r="W234" s="82">
        <f t="shared" si="85"/>
        <v>195445.44</v>
      </c>
      <c r="X234" s="3"/>
      <c r="Y234" s="6">
        <v>26747.16</v>
      </c>
      <c r="Z234" s="6">
        <v>15336.56</v>
      </c>
      <c r="AA234" s="6">
        <v>16278</v>
      </c>
      <c r="AB234" s="6">
        <v>96770.83</v>
      </c>
      <c r="AC234" s="1">
        <v>66124.88</v>
      </c>
      <c r="AD234" s="1">
        <v>13858.46</v>
      </c>
      <c r="AE234" s="1">
        <v>22581.26</v>
      </c>
      <c r="AF234" s="3">
        <v>19639.61</v>
      </c>
      <c r="AG234" s="1">
        <v>12079.83</v>
      </c>
      <c r="AH234" s="1">
        <v>25191.24</v>
      </c>
      <c r="AI234" s="1">
        <v>12707.85</v>
      </c>
      <c r="AJ234" s="1">
        <v>9960.76</v>
      </c>
      <c r="AK234" s="1">
        <v>19313.78</v>
      </c>
      <c r="AL234" s="1">
        <v>10455.25</v>
      </c>
      <c r="AM234" s="1">
        <v>12907.89</v>
      </c>
      <c r="AN234" s="1">
        <v>10455.25</v>
      </c>
      <c r="AO234" s="1">
        <v>12907.89</v>
      </c>
      <c r="AP234" s="1">
        <v>11284.01</v>
      </c>
      <c r="AQ234" s="1">
        <v>13464.44</v>
      </c>
      <c r="AR234" s="1">
        <v>10455.25</v>
      </c>
      <c r="AS234" s="1">
        <v>17474.4</v>
      </c>
      <c r="AT234" s="1">
        <v>15434.85</v>
      </c>
      <c r="AU234" s="1">
        <v>25043.07</v>
      </c>
      <c r="AV234" s="1">
        <v>14117.97</v>
      </c>
      <c r="AW234" s="6">
        <f t="shared" si="86"/>
        <v>257630.45000000004</v>
      </c>
      <c r="AX234" s="6">
        <f t="shared" si="87"/>
        <v>252960.04000000004</v>
      </c>
      <c r="AY234" s="4">
        <f t="shared" si="88"/>
        <v>510590.4900000001</v>
      </c>
      <c r="AZ234" s="1"/>
      <c r="BA234" s="1"/>
      <c r="BB234" s="1"/>
      <c r="BC234" s="1">
        <v>4164</v>
      </c>
      <c r="BD234" s="3">
        <f t="shared" si="81"/>
        <v>1448.469999999943</v>
      </c>
      <c r="BE234" s="3">
        <f t="shared" si="82"/>
        <v>-61678.600000000035</v>
      </c>
      <c r="BF234" s="94">
        <f t="shared" si="89"/>
        <v>-60230.13000000009</v>
      </c>
      <c r="BG234" s="81">
        <v>0</v>
      </c>
      <c r="BH234" s="81"/>
      <c r="BI234" s="80">
        <v>344</v>
      </c>
      <c r="BJ234" s="80"/>
      <c r="BK234" s="6">
        <f t="shared" si="91"/>
        <v>344</v>
      </c>
      <c r="BL234" s="94">
        <f>BF234+BK234</f>
        <v>-59886.13000000009</v>
      </c>
      <c r="BM234" s="96">
        <f t="shared" si="90"/>
        <v>-59886.13000000009</v>
      </c>
      <c r="BN234" s="104">
        <v>304917.59</v>
      </c>
    </row>
    <row r="235" spans="1:66" ht="15">
      <c r="A235" s="6">
        <v>231</v>
      </c>
      <c r="B235" s="40" t="s">
        <v>187</v>
      </c>
      <c r="C235" s="6">
        <v>753.3</v>
      </c>
      <c r="D235" s="6">
        <v>0</v>
      </c>
      <c r="E235" s="35">
        <f t="shared" si="92"/>
        <v>753.3</v>
      </c>
      <c r="F235" s="41">
        <v>3.1</v>
      </c>
      <c r="G235" s="41">
        <v>6.44</v>
      </c>
      <c r="H235" s="42">
        <f t="shared" si="93"/>
        <v>9.540000000000001</v>
      </c>
      <c r="I235" s="10">
        <f t="shared" si="94"/>
        <v>7186.482</v>
      </c>
      <c r="J235" s="9">
        <f t="shared" si="95"/>
        <v>43118.892</v>
      </c>
      <c r="K235" s="32">
        <v>3.32</v>
      </c>
      <c r="L235" s="32">
        <v>6.88</v>
      </c>
      <c r="M235" s="42">
        <f t="shared" si="96"/>
        <v>10.2</v>
      </c>
      <c r="N235" s="10">
        <f t="shared" si="97"/>
        <v>7683.659999999999</v>
      </c>
      <c r="O235" s="9">
        <f t="shared" si="98"/>
        <v>46101.95999999999</v>
      </c>
      <c r="P235" s="55">
        <f t="shared" si="99"/>
        <v>89220.85199999998</v>
      </c>
      <c r="Q235" s="8"/>
      <c r="R235" s="55">
        <f t="shared" si="100"/>
        <v>89220.85199999998</v>
      </c>
      <c r="S235" s="111">
        <v>89130.42</v>
      </c>
      <c r="T235" s="3">
        <v>0</v>
      </c>
      <c r="U235" s="1">
        <v>7427.54</v>
      </c>
      <c r="V235" s="82">
        <f t="shared" si="84"/>
        <v>0</v>
      </c>
      <c r="W235" s="82">
        <f t="shared" si="85"/>
        <v>89130.48</v>
      </c>
      <c r="X235" s="3"/>
      <c r="Y235" s="6">
        <v>0</v>
      </c>
      <c r="Z235" s="6">
        <v>3707.48</v>
      </c>
      <c r="AA235" s="6"/>
      <c r="AB235" s="6">
        <v>3707.48</v>
      </c>
      <c r="AC235" s="1">
        <v>0</v>
      </c>
      <c r="AD235" s="1">
        <v>11279.22</v>
      </c>
      <c r="AE235" s="1"/>
      <c r="AF235" s="3">
        <v>14439.58</v>
      </c>
      <c r="AG235" s="1"/>
      <c r="AH235" s="1">
        <v>3707.48</v>
      </c>
      <c r="AI235" s="1">
        <v>0</v>
      </c>
      <c r="AJ235" s="1">
        <v>3958.69</v>
      </c>
      <c r="AK235" s="1">
        <v>0</v>
      </c>
      <c r="AL235" s="1">
        <v>5868.19</v>
      </c>
      <c r="AM235" s="1">
        <v>0</v>
      </c>
      <c r="AN235" s="1">
        <v>3941.01</v>
      </c>
      <c r="AO235" s="1">
        <v>0</v>
      </c>
      <c r="AP235" s="1">
        <v>3941.01</v>
      </c>
      <c r="AQ235" s="1">
        <v>0</v>
      </c>
      <c r="AR235" s="1">
        <v>4359.69</v>
      </c>
      <c r="AS235" s="1">
        <v>0</v>
      </c>
      <c r="AT235" s="1">
        <v>7514.12</v>
      </c>
      <c r="AU235" s="1">
        <v>0</v>
      </c>
      <c r="AV235" s="1">
        <v>3941.01</v>
      </c>
      <c r="AW235" s="6">
        <f t="shared" si="86"/>
        <v>0</v>
      </c>
      <c r="AX235" s="6">
        <f t="shared" si="87"/>
        <v>70364.96</v>
      </c>
      <c r="AY235" s="4">
        <f t="shared" si="88"/>
        <v>70364.96</v>
      </c>
      <c r="AZ235" s="1"/>
      <c r="BA235" s="1"/>
      <c r="BB235" s="1"/>
      <c r="BC235" s="1"/>
      <c r="BD235" s="3">
        <f t="shared" si="81"/>
        <v>0</v>
      </c>
      <c r="BE235" s="3">
        <f t="shared" si="82"/>
        <v>18765.51999999999</v>
      </c>
      <c r="BF235" s="13">
        <f t="shared" si="89"/>
        <v>18765.51999999999</v>
      </c>
      <c r="BG235" s="81">
        <v>6432.35</v>
      </c>
      <c r="BH235" s="81"/>
      <c r="BI235" s="80"/>
      <c r="BJ235" s="80"/>
      <c r="BK235" s="1">
        <f t="shared" si="91"/>
        <v>6432.35</v>
      </c>
      <c r="BL235" s="91"/>
      <c r="BM235" s="101">
        <f t="shared" si="90"/>
        <v>25197.869999999988</v>
      </c>
      <c r="BN235" s="104">
        <v>57972.25</v>
      </c>
    </row>
    <row r="236" spans="1:66" ht="15">
      <c r="A236" s="6">
        <v>232</v>
      </c>
      <c r="B236" s="40" t="s">
        <v>188</v>
      </c>
      <c r="C236" s="6">
        <v>1015.2</v>
      </c>
      <c r="D236" s="6">
        <v>482.8</v>
      </c>
      <c r="E236" s="35">
        <f t="shared" si="92"/>
        <v>1498</v>
      </c>
      <c r="F236" s="41">
        <v>3.1</v>
      </c>
      <c r="G236" s="41">
        <v>7.68</v>
      </c>
      <c r="H236" s="42">
        <f t="shared" si="93"/>
        <v>10.78</v>
      </c>
      <c r="I236" s="10">
        <f t="shared" si="94"/>
        <v>16148.439999999999</v>
      </c>
      <c r="J236" s="9">
        <f t="shared" si="95"/>
        <v>96890.63999999998</v>
      </c>
      <c r="K236" s="32">
        <v>3.32</v>
      </c>
      <c r="L236" s="32">
        <v>8.2</v>
      </c>
      <c r="M236" s="42">
        <f t="shared" si="96"/>
        <v>11.52</v>
      </c>
      <c r="N236" s="10">
        <f t="shared" si="97"/>
        <v>17256.96</v>
      </c>
      <c r="O236" s="9">
        <f t="shared" si="98"/>
        <v>103541.76</v>
      </c>
      <c r="P236" s="55">
        <f t="shared" si="99"/>
        <v>200432.39999999997</v>
      </c>
      <c r="Q236" s="8"/>
      <c r="R236" s="55">
        <f t="shared" si="100"/>
        <v>200432.39999999997</v>
      </c>
      <c r="S236" s="111">
        <v>200252.64</v>
      </c>
      <c r="T236" s="3">
        <v>0</v>
      </c>
      <c r="U236" s="1">
        <v>16687.72</v>
      </c>
      <c r="V236" s="82">
        <f t="shared" si="84"/>
        <v>0</v>
      </c>
      <c r="W236" s="82">
        <f t="shared" si="85"/>
        <v>200252.64</v>
      </c>
      <c r="X236" s="3"/>
      <c r="Y236" s="6">
        <v>0</v>
      </c>
      <c r="Z236" s="6">
        <v>6666.1</v>
      </c>
      <c r="AA236" s="6"/>
      <c r="AB236" s="6">
        <v>18890.94</v>
      </c>
      <c r="AC236" s="1">
        <v>0</v>
      </c>
      <c r="AD236" s="1">
        <v>113136.83</v>
      </c>
      <c r="AE236" s="1"/>
      <c r="AF236" s="3">
        <v>6666.1</v>
      </c>
      <c r="AG236" s="1"/>
      <c r="AH236" s="1">
        <v>10974.69</v>
      </c>
      <c r="AI236" s="1">
        <v>0</v>
      </c>
      <c r="AJ236" s="1">
        <v>8075.6</v>
      </c>
      <c r="AK236" s="1">
        <v>0</v>
      </c>
      <c r="AL236" s="1">
        <v>13807.46</v>
      </c>
      <c r="AM236" s="1">
        <v>0</v>
      </c>
      <c r="AN236" s="1">
        <v>9665.73</v>
      </c>
      <c r="AO236" s="1">
        <v>0</v>
      </c>
      <c r="AP236" s="1">
        <v>8162.29</v>
      </c>
      <c r="AQ236" s="1">
        <v>0</v>
      </c>
      <c r="AR236" s="1">
        <v>3487.47</v>
      </c>
      <c r="AS236" s="1">
        <v>0</v>
      </c>
      <c r="AT236" s="1">
        <v>3160.78</v>
      </c>
      <c r="AU236" s="1">
        <v>0</v>
      </c>
      <c r="AV236" s="1">
        <v>3160.78</v>
      </c>
      <c r="AW236" s="6">
        <f t="shared" si="86"/>
        <v>0</v>
      </c>
      <c r="AX236" s="6">
        <f t="shared" si="87"/>
        <v>205854.77000000002</v>
      </c>
      <c r="AY236" s="4">
        <f t="shared" si="88"/>
        <v>205854.77000000002</v>
      </c>
      <c r="AZ236" s="1"/>
      <c r="BA236" s="1"/>
      <c r="BB236" s="1"/>
      <c r="BC236" s="1"/>
      <c r="BD236" s="3">
        <f t="shared" si="81"/>
        <v>0</v>
      </c>
      <c r="BE236" s="3">
        <f t="shared" si="82"/>
        <v>-5602.130000000005</v>
      </c>
      <c r="BF236" s="94">
        <f t="shared" si="89"/>
        <v>-5602.130000000005</v>
      </c>
      <c r="BG236" s="81">
        <v>6255.85</v>
      </c>
      <c r="BH236" s="81"/>
      <c r="BI236" s="80"/>
      <c r="BJ236" s="80"/>
      <c r="BK236" s="6">
        <f t="shared" si="91"/>
        <v>6255.85</v>
      </c>
      <c r="BL236" s="13">
        <v>0</v>
      </c>
      <c r="BM236" s="101">
        <f t="shared" si="90"/>
        <v>653.7199999999957</v>
      </c>
      <c r="BN236" s="104">
        <v>27837.39</v>
      </c>
    </row>
    <row r="237" spans="1:66" ht="15">
      <c r="A237" s="6">
        <v>233</v>
      </c>
      <c r="B237" s="40" t="s">
        <v>189</v>
      </c>
      <c r="C237" s="6">
        <v>1468.2</v>
      </c>
      <c r="D237" s="6">
        <v>705.6</v>
      </c>
      <c r="E237" s="35">
        <f t="shared" si="92"/>
        <v>2173.8</v>
      </c>
      <c r="F237" s="41">
        <v>3.1</v>
      </c>
      <c r="G237" s="41">
        <v>7.65</v>
      </c>
      <c r="H237" s="42">
        <f t="shared" si="93"/>
        <v>10.75</v>
      </c>
      <c r="I237" s="10">
        <f t="shared" si="94"/>
        <v>23368.350000000002</v>
      </c>
      <c r="J237" s="9">
        <f t="shared" si="95"/>
        <v>140210.1</v>
      </c>
      <c r="K237" s="32">
        <v>3.32</v>
      </c>
      <c r="L237" s="32">
        <v>8.17</v>
      </c>
      <c r="M237" s="42">
        <f t="shared" si="96"/>
        <v>11.49</v>
      </c>
      <c r="N237" s="10">
        <f t="shared" si="97"/>
        <v>24976.962000000003</v>
      </c>
      <c r="O237" s="9">
        <f t="shared" si="98"/>
        <v>149861.77200000003</v>
      </c>
      <c r="P237" s="55">
        <f t="shared" si="99"/>
        <v>290071.87200000003</v>
      </c>
      <c r="Q237" s="8">
        <v>31724.32</v>
      </c>
      <c r="R237" s="55">
        <f t="shared" si="100"/>
        <v>258347.55200000003</v>
      </c>
      <c r="S237" s="111">
        <v>258086.72</v>
      </c>
      <c r="T237" s="3">
        <v>0</v>
      </c>
      <c r="U237" s="1">
        <v>21507.23</v>
      </c>
      <c r="V237" s="82">
        <f t="shared" si="84"/>
        <v>0</v>
      </c>
      <c r="W237" s="82">
        <f t="shared" si="85"/>
        <v>258086.76</v>
      </c>
      <c r="X237" s="3"/>
      <c r="Y237" s="6">
        <v>0</v>
      </c>
      <c r="Z237" s="6">
        <v>24299.5</v>
      </c>
      <c r="AA237" s="6"/>
      <c r="AB237" s="6">
        <v>50929.86</v>
      </c>
      <c r="AC237" s="1">
        <v>0</v>
      </c>
      <c r="AD237" s="1">
        <v>25629.75</v>
      </c>
      <c r="AE237" s="1"/>
      <c r="AF237" s="3">
        <v>16939.78</v>
      </c>
      <c r="AG237" s="1"/>
      <c r="AH237" s="1">
        <v>12369.1</v>
      </c>
      <c r="AI237" s="1">
        <v>0</v>
      </c>
      <c r="AJ237" s="1">
        <v>24381.13</v>
      </c>
      <c r="AK237" s="1">
        <v>0</v>
      </c>
      <c r="AL237" s="1">
        <v>10524.94</v>
      </c>
      <c r="AM237" s="1">
        <v>0</v>
      </c>
      <c r="AN237" s="1">
        <v>11181.17</v>
      </c>
      <c r="AO237" s="1">
        <v>0</v>
      </c>
      <c r="AP237" s="1">
        <v>28430.9</v>
      </c>
      <c r="AQ237" s="1">
        <v>0</v>
      </c>
      <c r="AR237" s="1">
        <v>33702.35</v>
      </c>
      <c r="AS237" s="1">
        <v>0</v>
      </c>
      <c r="AT237" s="1">
        <v>15071.26</v>
      </c>
      <c r="AU237" s="1">
        <v>0</v>
      </c>
      <c r="AV237" s="1">
        <v>32670.25</v>
      </c>
      <c r="AW237" s="6">
        <f t="shared" si="86"/>
        <v>0</v>
      </c>
      <c r="AX237" s="6">
        <f t="shared" si="87"/>
        <v>286129.99</v>
      </c>
      <c r="AY237" s="4">
        <f t="shared" si="88"/>
        <v>286129.99</v>
      </c>
      <c r="AZ237" s="1"/>
      <c r="BA237" s="1"/>
      <c r="BB237" s="1"/>
      <c r="BC237" s="1"/>
      <c r="BD237" s="3">
        <f t="shared" si="81"/>
        <v>0</v>
      </c>
      <c r="BE237" s="3">
        <f t="shared" si="82"/>
        <v>-28043.22999999998</v>
      </c>
      <c r="BF237" s="94">
        <f t="shared" si="89"/>
        <v>-28043.22999999998</v>
      </c>
      <c r="BG237" s="81">
        <v>0</v>
      </c>
      <c r="BH237" s="81"/>
      <c r="BI237" s="80"/>
      <c r="BJ237" s="80"/>
      <c r="BK237" s="6">
        <f t="shared" si="91"/>
        <v>0</v>
      </c>
      <c r="BL237" s="94">
        <f>BF237+BK237</f>
        <v>-28043.22999999998</v>
      </c>
      <c r="BM237" s="96">
        <f t="shared" si="90"/>
        <v>-28043.22999999998</v>
      </c>
      <c r="BN237" s="104">
        <v>78552.63</v>
      </c>
    </row>
    <row r="238" spans="1:66" ht="15">
      <c r="A238" s="6">
        <v>234</v>
      </c>
      <c r="B238" s="31" t="s">
        <v>190</v>
      </c>
      <c r="C238" s="6">
        <v>5673.1</v>
      </c>
      <c r="D238" s="6">
        <v>147.5</v>
      </c>
      <c r="E238" s="35">
        <f t="shared" si="92"/>
        <v>5820.6</v>
      </c>
      <c r="F238" s="32">
        <v>3.1</v>
      </c>
      <c r="G238" s="32">
        <v>8.4</v>
      </c>
      <c r="H238" s="33">
        <f t="shared" si="93"/>
        <v>11.5</v>
      </c>
      <c r="I238" s="10">
        <f t="shared" si="94"/>
        <v>66936.90000000001</v>
      </c>
      <c r="J238" s="9">
        <f t="shared" si="95"/>
        <v>401621.4</v>
      </c>
      <c r="K238" s="32">
        <v>3.32</v>
      </c>
      <c r="L238" s="32">
        <v>8.97</v>
      </c>
      <c r="M238" s="33">
        <f t="shared" si="96"/>
        <v>12.290000000000001</v>
      </c>
      <c r="N238" s="10">
        <f t="shared" si="97"/>
        <v>71535.17400000001</v>
      </c>
      <c r="O238" s="9">
        <f t="shared" si="98"/>
        <v>429211.0440000001</v>
      </c>
      <c r="P238" s="55">
        <f t="shared" si="99"/>
        <v>830832.4440000001</v>
      </c>
      <c r="Q238" s="8">
        <v>42426.86</v>
      </c>
      <c r="R238" s="55">
        <f t="shared" si="100"/>
        <v>788405.5840000001</v>
      </c>
      <c r="S238" s="111">
        <v>787707.16</v>
      </c>
      <c r="T238" s="3">
        <v>36958.77</v>
      </c>
      <c r="U238" s="1">
        <v>28683.5</v>
      </c>
      <c r="V238" s="82">
        <f t="shared" si="84"/>
        <v>443505.24</v>
      </c>
      <c r="W238" s="82">
        <f t="shared" si="85"/>
        <v>344202</v>
      </c>
      <c r="X238" s="3"/>
      <c r="Y238" s="6">
        <v>19396.26</v>
      </c>
      <c r="Z238" s="6">
        <v>24361.93</v>
      </c>
      <c r="AA238" s="6">
        <v>38414.73</v>
      </c>
      <c r="AB238" s="6">
        <v>20187.59</v>
      </c>
      <c r="AC238" s="1">
        <v>83816.76</v>
      </c>
      <c r="AD238" s="1">
        <v>28804.28</v>
      </c>
      <c r="AE238" s="1">
        <v>14435.09</v>
      </c>
      <c r="AF238" s="3">
        <v>14065.23</v>
      </c>
      <c r="AG238" s="1">
        <v>14435.09</v>
      </c>
      <c r="AH238" s="1">
        <v>13480.3</v>
      </c>
      <c r="AI238" s="1">
        <v>15063.11</v>
      </c>
      <c r="AJ238" s="1">
        <v>11821.88</v>
      </c>
      <c r="AK238" s="1">
        <v>17091.21</v>
      </c>
      <c r="AL238" s="1">
        <v>12636.77</v>
      </c>
      <c r="AM238" s="1">
        <v>29608.62</v>
      </c>
      <c r="AN238" s="1">
        <v>29364.94</v>
      </c>
      <c r="AO238" s="1">
        <v>15424.59</v>
      </c>
      <c r="AP238" s="1">
        <v>21486.36</v>
      </c>
      <c r="AQ238" s="1">
        <v>37548.94</v>
      </c>
      <c r="AR238" s="1">
        <v>23466.38</v>
      </c>
      <c r="AS238" s="1">
        <v>23431.73</v>
      </c>
      <c r="AT238" s="1">
        <v>20507.35</v>
      </c>
      <c r="AU238" s="1">
        <v>17917.19</v>
      </c>
      <c r="AV238" s="1">
        <v>23890.36</v>
      </c>
      <c r="AW238" s="6">
        <f t="shared" si="86"/>
        <v>326583.31999999995</v>
      </c>
      <c r="AX238" s="6">
        <f t="shared" si="87"/>
        <v>244073.37000000005</v>
      </c>
      <c r="AY238" s="4">
        <f t="shared" si="88"/>
        <v>570656.69</v>
      </c>
      <c r="AZ238" s="1"/>
      <c r="BA238" s="1"/>
      <c r="BB238" s="1"/>
      <c r="BC238" s="1">
        <v>660</v>
      </c>
      <c r="BD238" s="3">
        <f t="shared" si="81"/>
        <v>116921.92000000004</v>
      </c>
      <c r="BE238" s="3">
        <f t="shared" si="82"/>
        <v>99468.62999999995</v>
      </c>
      <c r="BF238" s="13">
        <f t="shared" si="89"/>
        <v>216390.55</v>
      </c>
      <c r="BG238" s="81">
        <v>0</v>
      </c>
      <c r="BH238" s="81"/>
      <c r="BI238" s="80">
        <v>4326</v>
      </c>
      <c r="BJ238" s="80"/>
      <c r="BK238" s="1">
        <f t="shared" si="91"/>
        <v>4326</v>
      </c>
      <c r="BL238" s="91"/>
      <c r="BM238" s="101">
        <f t="shared" si="90"/>
        <v>220716.55</v>
      </c>
      <c r="BN238" s="104">
        <v>275754.94</v>
      </c>
    </row>
    <row r="239" spans="1:66" ht="15">
      <c r="A239" s="6">
        <v>235</v>
      </c>
      <c r="B239" s="31" t="s">
        <v>191</v>
      </c>
      <c r="C239" s="6">
        <v>2470.3</v>
      </c>
      <c r="D239" s="6">
        <v>0</v>
      </c>
      <c r="E239" s="35">
        <f t="shared" si="92"/>
        <v>2470.3</v>
      </c>
      <c r="F239" s="32">
        <v>3.1</v>
      </c>
      <c r="G239" s="32">
        <v>8.4</v>
      </c>
      <c r="H239" s="33">
        <f t="shared" si="93"/>
        <v>11.5</v>
      </c>
      <c r="I239" s="10">
        <f t="shared" si="94"/>
        <v>28408.45</v>
      </c>
      <c r="J239" s="9">
        <f t="shared" si="95"/>
        <v>170450.7</v>
      </c>
      <c r="K239" s="32">
        <v>3.32</v>
      </c>
      <c r="L239" s="32">
        <v>8.97</v>
      </c>
      <c r="M239" s="33">
        <f t="shared" si="96"/>
        <v>12.290000000000001</v>
      </c>
      <c r="N239" s="10">
        <f t="shared" si="97"/>
        <v>30359.987000000005</v>
      </c>
      <c r="O239" s="9">
        <f t="shared" si="98"/>
        <v>182159.92200000002</v>
      </c>
      <c r="P239" s="55">
        <f t="shared" si="99"/>
        <v>352610.62200000003</v>
      </c>
      <c r="Q239" s="8"/>
      <c r="R239" s="55">
        <f t="shared" si="100"/>
        <v>352610.62200000003</v>
      </c>
      <c r="S239" s="111">
        <v>352314.18</v>
      </c>
      <c r="T239" s="3">
        <v>16645.87</v>
      </c>
      <c r="U239" s="1">
        <v>12713.65</v>
      </c>
      <c r="V239" s="82">
        <f t="shared" si="84"/>
        <v>199750.44</v>
      </c>
      <c r="W239" s="82">
        <f t="shared" si="85"/>
        <v>152563.8</v>
      </c>
      <c r="X239" s="3"/>
      <c r="Y239" s="6">
        <v>9529.87</v>
      </c>
      <c r="Z239" s="6">
        <v>5044.14</v>
      </c>
      <c r="AA239" s="6">
        <v>26497.53</v>
      </c>
      <c r="AB239" s="6">
        <v>5044.14</v>
      </c>
      <c r="AC239" s="1">
        <v>9208.21</v>
      </c>
      <c r="AD239" s="1">
        <v>5044.14</v>
      </c>
      <c r="AE239" s="1">
        <v>8293.9</v>
      </c>
      <c r="AF239" s="3">
        <v>5044.14</v>
      </c>
      <c r="AG239" s="1">
        <v>6126.34</v>
      </c>
      <c r="AH239" s="1">
        <v>45845.57</v>
      </c>
      <c r="AI239" s="1">
        <v>12424.69</v>
      </c>
      <c r="AJ239" s="1">
        <v>56954.43</v>
      </c>
      <c r="AK239" s="1">
        <v>12314.47</v>
      </c>
      <c r="AL239" s="1">
        <v>5389.98</v>
      </c>
      <c r="AM239" s="1">
        <v>11927.13</v>
      </c>
      <c r="AN239" s="1">
        <v>12070.27</v>
      </c>
      <c r="AO239" s="1">
        <v>6546.3</v>
      </c>
      <c r="AP239" s="1">
        <v>6821.26</v>
      </c>
      <c r="AQ239" s="1">
        <v>37649.87</v>
      </c>
      <c r="AR239" s="1">
        <v>8384.78</v>
      </c>
      <c r="AS239" s="1">
        <v>9954.99</v>
      </c>
      <c r="AT239" s="1">
        <v>7921.77</v>
      </c>
      <c r="AU239" s="1">
        <v>7128.2</v>
      </c>
      <c r="AV239" s="1">
        <v>6975.58</v>
      </c>
      <c r="AW239" s="6">
        <f t="shared" si="86"/>
        <v>157601.50000000003</v>
      </c>
      <c r="AX239" s="6">
        <f t="shared" si="87"/>
        <v>170540.19999999998</v>
      </c>
      <c r="AY239" s="4">
        <f t="shared" si="88"/>
        <v>328141.7</v>
      </c>
      <c r="AZ239" s="1"/>
      <c r="BA239" s="1"/>
      <c r="BB239" s="1"/>
      <c r="BC239" s="1"/>
      <c r="BD239" s="3">
        <f t="shared" si="81"/>
        <v>42148.93999999997</v>
      </c>
      <c r="BE239" s="3">
        <f t="shared" si="82"/>
        <v>-17976.399999999994</v>
      </c>
      <c r="BF239" s="13">
        <f t="shared" si="89"/>
        <v>24172.53999999998</v>
      </c>
      <c r="BG239" s="81">
        <v>10934.18</v>
      </c>
      <c r="BH239" s="81"/>
      <c r="BI239" s="80"/>
      <c r="BJ239" s="80"/>
      <c r="BK239" s="1">
        <f t="shared" si="91"/>
        <v>10934.18</v>
      </c>
      <c r="BL239" s="91"/>
      <c r="BM239" s="101">
        <f t="shared" si="90"/>
        <v>35106.71999999998</v>
      </c>
      <c r="BN239" s="104">
        <v>52214.07</v>
      </c>
    </row>
    <row r="240" spans="1:66" ht="15">
      <c r="A240" s="6">
        <v>236</v>
      </c>
      <c r="B240" s="40" t="s">
        <v>192</v>
      </c>
      <c r="C240" s="6">
        <v>1521.6</v>
      </c>
      <c r="D240" s="6">
        <v>302.8</v>
      </c>
      <c r="E240" s="35">
        <f t="shared" si="92"/>
        <v>1824.3999999999999</v>
      </c>
      <c r="F240" s="41">
        <v>3.1</v>
      </c>
      <c r="G240" s="41">
        <v>7.86</v>
      </c>
      <c r="H240" s="42">
        <f t="shared" si="93"/>
        <v>10.96</v>
      </c>
      <c r="I240" s="10">
        <f t="shared" si="94"/>
        <v>19995.424</v>
      </c>
      <c r="J240" s="9">
        <f t="shared" si="95"/>
        <v>119972.544</v>
      </c>
      <c r="K240" s="32">
        <v>3.32</v>
      </c>
      <c r="L240" s="32">
        <v>8.39</v>
      </c>
      <c r="M240" s="42">
        <f t="shared" si="96"/>
        <v>11.71</v>
      </c>
      <c r="N240" s="10">
        <f aca="true" t="shared" si="101" ref="N240:N260">E240*M240</f>
        <v>21363.724</v>
      </c>
      <c r="O240" s="9">
        <f t="shared" si="98"/>
        <v>128182.34399999998</v>
      </c>
      <c r="P240" s="55">
        <f t="shared" si="99"/>
        <v>248154.88799999998</v>
      </c>
      <c r="Q240" s="8">
        <v>6987.8</v>
      </c>
      <c r="R240" s="55">
        <f aca="true" t="shared" si="102" ref="R240:R261">P240-Q240</f>
        <v>241167.088</v>
      </c>
      <c r="S240" s="111">
        <v>241057.6</v>
      </c>
      <c r="T240" s="3">
        <v>0</v>
      </c>
      <c r="U240" s="1">
        <v>20088.13</v>
      </c>
      <c r="V240" s="82">
        <f t="shared" si="84"/>
        <v>0</v>
      </c>
      <c r="W240" s="82">
        <f t="shared" si="85"/>
        <v>241057.56</v>
      </c>
      <c r="X240" s="3"/>
      <c r="Y240" s="6">
        <v>0</v>
      </c>
      <c r="Z240" s="6">
        <v>15065.78</v>
      </c>
      <c r="AA240" s="6"/>
      <c r="AB240" s="6">
        <v>20825.73</v>
      </c>
      <c r="AC240" s="1">
        <v>0</v>
      </c>
      <c r="AD240" s="1">
        <v>64979.72</v>
      </c>
      <c r="AE240" s="1"/>
      <c r="AF240" s="3">
        <v>37847.4</v>
      </c>
      <c r="AG240" s="1">
        <v>0</v>
      </c>
      <c r="AH240" s="1">
        <v>25599.32</v>
      </c>
      <c r="AI240" s="1">
        <v>0</v>
      </c>
      <c r="AJ240" s="1">
        <v>12236.01</v>
      </c>
      <c r="AK240" s="1">
        <v>0</v>
      </c>
      <c r="AL240" s="1">
        <v>9282.21</v>
      </c>
      <c r="AM240" s="1">
        <v>0</v>
      </c>
      <c r="AN240" s="1">
        <v>24198.05</v>
      </c>
      <c r="AO240" s="1">
        <v>0</v>
      </c>
      <c r="AP240" s="1">
        <v>13852.87</v>
      </c>
      <c r="AQ240" s="1">
        <v>0</v>
      </c>
      <c r="AR240" s="1">
        <v>15284.43</v>
      </c>
      <c r="AS240" s="1">
        <v>0</v>
      </c>
      <c r="AT240" s="1">
        <v>38251.76</v>
      </c>
      <c r="AU240" s="1">
        <v>0</v>
      </c>
      <c r="AV240" s="1">
        <v>17462.36</v>
      </c>
      <c r="AW240" s="6">
        <f t="shared" si="86"/>
        <v>0</v>
      </c>
      <c r="AX240" s="6">
        <f t="shared" si="87"/>
        <v>294885.63999999996</v>
      </c>
      <c r="AY240" s="4">
        <f t="shared" si="88"/>
        <v>294885.63999999996</v>
      </c>
      <c r="AZ240" s="1"/>
      <c r="BA240" s="1"/>
      <c r="BB240" s="1"/>
      <c r="BC240" s="1">
        <v>300</v>
      </c>
      <c r="BD240" s="3">
        <f t="shared" si="81"/>
        <v>0</v>
      </c>
      <c r="BE240" s="3">
        <f t="shared" si="82"/>
        <v>-54128.07999999996</v>
      </c>
      <c r="BF240" s="94">
        <f t="shared" si="89"/>
        <v>-54128.07999999996</v>
      </c>
      <c r="BG240" s="81">
        <v>0</v>
      </c>
      <c r="BH240" s="81"/>
      <c r="BI240" s="80">
        <v>344</v>
      </c>
      <c r="BJ240" s="80"/>
      <c r="BK240" s="6">
        <f t="shared" si="91"/>
        <v>344</v>
      </c>
      <c r="BL240" s="94">
        <f>BF240+BK240</f>
        <v>-53784.07999999996</v>
      </c>
      <c r="BM240" s="96">
        <f t="shared" si="90"/>
        <v>-53784.07999999996</v>
      </c>
      <c r="BN240" s="104">
        <v>227721.03</v>
      </c>
    </row>
    <row r="241" spans="1:66" ht="15">
      <c r="A241" s="6">
        <v>237</v>
      </c>
      <c r="B241" s="40" t="s">
        <v>193</v>
      </c>
      <c r="C241" s="6">
        <v>1210.4</v>
      </c>
      <c r="D241" s="6">
        <v>78.4</v>
      </c>
      <c r="E241" s="35">
        <f t="shared" si="92"/>
        <v>1288.8000000000002</v>
      </c>
      <c r="F241" s="41">
        <v>3.1</v>
      </c>
      <c r="G241" s="41">
        <v>7.47</v>
      </c>
      <c r="H241" s="42">
        <f t="shared" si="93"/>
        <v>10.57</v>
      </c>
      <c r="I241" s="10">
        <f t="shared" si="94"/>
        <v>13622.616000000002</v>
      </c>
      <c r="J241" s="9">
        <f t="shared" si="95"/>
        <v>81735.69600000001</v>
      </c>
      <c r="K241" s="32">
        <v>3.32</v>
      </c>
      <c r="L241" s="32">
        <v>7.98</v>
      </c>
      <c r="M241" s="42">
        <f t="shared" si="96"/>
        <v>11.3</v>
      </c>
      <c r="N241" s="10">
        <f t="shared" si="101"/>
        <v>14563.440000000002</v>
      </c>
      <c r="O241" s="9">
        <f t="shared" si="98"/>
        <v>87380.64000000001</v>
      </c>
      <c r="P241" s="55">
        <f t="shared" si="99"/>
        <v>169116.336</v>
      </c>
      <c r="Q241" s="8"/>
      <c r="R241" s="55">
        <f t="shared" si="102"/>
        <v>169116.336</v>
      </c>
      <c r="S241" s="111">
        <v>168961.74</v>
      </c>
      <c r="T241" s="3">
        <v>0</v>
      </c>
      <c r="U241" s="1">
        <v>14080.15</v>
      </c>
      <c r="V241" s="82">
        <f t="shared" si="84"/>
        <v>0</v>
      </c>
      <c r="W241" s="82">
        <f t="shared" si="85"/>
        <v>168961.8</v>
      </c>
      <c r="X241" s="3"/>
      <c r="Y241" s="6">
        <v>0</v>
      </c>
      <c r="Z241" s="6">
        <v>5735.16</v>
      </c>
      <c r="AA241" s="6"/>
      <c r="AB241" s="6">
        <v>60057.34</v>
      </c>
      <c r="AC241" s="1">
        <v>0</v>
      </c>
      <c r="AD241" s="1">
        <v>16688.66</v>
      </c>
      <c r="AE241" s="1"/>
      <c r="AF241" s="3">
        <v>6429.73</v>
      </c>
      <c r="AG241" s="1">
        <v>0</v>
      </c>
      <c r="AH241" s="1">
        <v>13479.32</v>
      </c>
      <c r="AI241" s="1">
        <v>0</v>
      </c>
      <c r="AJ241" s="1">
        <v>8169.57</v>
      </c>
      <c r="AK241" s="1">
        <v>0</v>
      </c>
      <c r="AL241" s="1">
        <v>8703.32</v>
      </c>
      <c r="AM241" s="1">
        <v>0</v>
      </c>
      <c r="AN241" s="1">
        <v>11772.32</v>
      </c>
      <c r="AO241" s="1">
        <v>0</v>
      </c>
      <c r="AP241" s="1">
        <v>7029.24</v>
      </c>
      <c r="AQ241" s="1">
        <v>0</v>
      </c>
      <c r="AR241" s="1">
        <v>54588.09</v>
      </c>
      <c r="AS241" s="1">
        <v>0</v>
      </c>
      <c r="AT241" s="1">
        <v>4932.02</v>
      </c>
      <c r="AU241" s="1">
        <v>0</v>
      </c>
      <c r="AV241" s="1">
        <v>8444.53</v>
      </c>
      <c r="AW241" s="6">
        <f t="shared" si="86"/>
        <v>0</v>
      </c>
      <c r="AX241" s="6">
        <f t="shared" si="87"/>
        <v>206029.3</v>
      </c>
      <c r="AY241" s="4">
        <f t="shared" si="88"/>
        <v>206029.3</v>
      </c>
      <c r="AZ241" s="1"/>
      <c r="BA241" s="1"/>
      <c r="BB241" s="1"/>
      <c r="BC241" s="1"/>
      <c r="BD241" s="3">
        <f t="shared" si="81"/>
        <v>0</v>
      </c>
      <c r="BE241" s="3">
        <f t="shared" si="82"/>
        <v>-37067.5</v>
      </c>
      <c r="BF241" s="94">
        <f t="shared" si="89"/>
        <v>-37067.5</v>
      </c>
      <c r="BG241" s="81">
        <v>15133.1</v>
      </c>
      <c r="BH241" s="81"/>
      <c r="BI241" s="80"/>
      <c r="BJ241" s="80"/>
      <c r="BK241" s="6">
        <f t="shared" si="91"/>
        <v>15133.1</v>
      </c>
      <c r="BL241" s="94">
        <f>BF241+BK241</f>
        <v>-21934.4</v>
      </c>
      <c r="BM241" s="96">
        <f t="shared" si="90"/>
        <v>-21934.4</v>
      </c>
      <c r="BN241" s="104">
        <v>106355.77</v>
      </c>
    </row>
    <row r="242" spans="1:66" ht="15">
      <c r="A242" s="6">
        <v>238</v>
      </c>
      <c r="B242" s="40" t="s">
        <v>194</v>
      </c>
      <c r="C242" s="6">
        <v>1342.6</v>
      </c>
      <c r="D242" s="6">
        <v>467.7</v>
      </c>
      <c r="E242" s="35">
        <f t="shared" si="92"/>
        <v>1810.3</v>
      </c>
      <c r="F242" s="41">
        <v>3.1</v>
      </c>
      <c r="G242" s="41">
        <v>3.64</v>
      </c>
      <c r="H242" s="42">
        <f t="shared" si="93"/>
        <v>6.74</v>
      </c>
      <c r="I242" s="10">
        <f t="shared" si="94"/>
        <v>12201.422</v>
      </c>
      <c r="J242" s="9">
        <f t="shared" si="95"/>
        <v>73208.532</v>
      </c>
      <c r="K242" s="32">
        <v>3.32</v>
      </c>
      <c r="L242" s="32">
        <v>3.89</v>
      </c>
      <c r="M242" s="42">
        <f t="shared" si="96"/>
        <v>7.21</v>
      </c>
      <c r="N242" s="10">
        <f t="shared" si="101"/>
        <v>13052.262999999999</v>
      </c>
      <c r="O242" s="9">
        <f t="shared" si="98"/>
        <v>78313.578</v>
      </c>
      <c r="P242" s="55">
        <f t="shared" si="99"/>
        <v>151522.11</v>
      </c>
      <c r="Q242" s="8"/>
      <c r="R242" s="55">
        <f t="shared" si="102"/>
        <v>151522.11</v>
      </c>
      <c r="S242" s="111">
        <v>151304.82</v>
      </c>
      <c r="T242" s="3">
        <v>0</v>
      </c>
      <c r="U242" s="1">
        <v>12608.74</v>
      </c>
      <c r="V242" s="82">
        <f t="shared" si="84"/>
        <v>0</v>
      </c>
      <c r="W242" s="82">
        <f t="shared" si="85"/>
        <v>151304.88</v>
      </c>
      <c r="X242" s="3"/>
      <c r="Y242" s="6">
        <v>0</v>
      </c>
      <c r="Z242" s="6">
        <v>3743.94</v>
      </c>
      <c r="AA242" s="6"/>
      <c r="AB242" s="6">
        <v>14319.73</v>
      </c>
      <c r="AC242" s="1">
        <v>0</v>
      </c>
      <c r="AD242" s="1">
        <v>9094.83</v>
      </c>
      <c r="AE242" s="1"/>
      <c r="AF242" s="3">
        <v>9376.21</v>
      </c>
      <c r="AG242" s="1">
        <v>0</v>
      </c>
      <c r="AH242" s="1">
        <v>21781.55</v>
      </c>
      <c r="AI242" s="1">
        <v>0</v>
      </c>
      <c r="AJ242" s="1">
        <v>4266.32</v>
      </c>
      <c r="AK242" s="1">
        <v>0</v>
      </c>
      <c r="AL242" s="1">
        <v>15764.37</v>
      </c>
      <c r="AM242" s="1">
        <v>0</v>
      </c>
      <c r="AN242" s="1">
        <v>10396.15</v>
      </c>
      <c r="AO242" s="1">
        <v>0</v>
      </c>
      <c r="AP242" s="1">
        <v>16280.57</v>
      </c>
      <c r="AQ242" s="1">
        <v>0</v>
      </c>
      <c r="AR242" s="1">
        <v>17891.79</v>
      </c>
      <c r="AS242" s="1">
        <v>0</v>
      </c>
      <c r="AT242" s="1">
        <v>11778.46</v>
      </c>
      <c r="AU242" s="1">
        <v>0</v>
      </c>
      <c r="AV242" s="1">
        <v>9607.58</v>
      </c>
      <c r="AW242" s="6">
        <f t="shared" si="86"/>
        <v>0</v>
      </c>
      <c r="AX242" s="6">
        <f t="shared" si="87"/>
        <v>144301.49999999997</v>
      </c>
      <c r="AY242" s="4">
        <f t="shared" si="88"/>
        <v>144301.49999999997</v>
      </c>
      <c r="AZ242" s="1"/>
      <c r="BA242" s="1"/>
      <c r="BB242" s="1"/>
      <c r="BC242" s="1"/>
      <c r="BD242" s="3">
        <f t="shared" si="81"/>
        <v>0</v>
      </c>
      <c r="BE242" s="3">
        <f t="shared" si="82"/>
        <v>7003.380000000034</v>
      </c>
      <c r="BF242" s="13">
        <f t="shared" si="89"/>
        <v>7003.380000000034</v>
      </c>
      <c r="BG242" s="81">
        <v>43631.86</v>
      </c>
      <c r="BH242" s="81"/>
      <c r="BI242" s="80"/>
      <c r="BJ242" s="80"/>
      <c r="BK242" s="1">
        <f t="shared" si="91"/>
        <v>43631.86</v>
      </c>
      <c r="BL242" s="91"/>
      <c r="BM242" s="101">
        <f t="shared" si="90"/>
        <v>50635.240000000034</v>
      </c>
      <c r="BN242" s="104">
        <v>38198.55</v>
      </c>
    </row>
    <row r="243" spans="1:66" ht="15">
      <c r="A243" s="6">
        <v>239</v>
      </c>
      <c r="B243" s="40" t="s">
        <v>195</v>
      </c>
      <c r="C243" s="6">
        <v>1295.2</v>
      </c>
      <c r="D243" s="6">
        <v>0</v>
      </c>
      <c r="E243" s="35">
        <f t="shared" si="92"/>
        <v>1295.2</v>
      </c>
      <c r="F243" s="41">
        <v>3.1</v>
      </c>
      <c r="G243" s="41">
        <v>7.77</v>
      </c>
      <c r="H243" s="42">
        <f t="shared" si="93"/>
        <v>10.87</v>
      </c>
      <c r="I243" s="10">
        <f t="shared" si="94"/>
        <v>14078.823999999999</v>
      </c>
      <c r="J243" s="9">
        <f t="shared" si="95"/>
        <v>84472.94399999999</v>
      </c>
      <c r="K243" s="32">
        <v>3.32</v>
      </c>
      <c r="L243" s="32">
        <v>8.3</v>
      </c>
      <c r="M243" s="42">
        <f t="shared" si="96"/>
        <v>11.620000000000001</v>
      </c>
      <c r="N243" s="10">
        <f t="shared" si="101"/>
        <v>15050.224000000002</v>
      </c>
      <c r="O243" s="9">
        <f t="shared" si="98"/>
        <v>90301.34400000001</v>
      </c>
      <c r="P243" s="55">
        <f t="shared" si="99"/>
        <v>174774.288</v>
      </c>
      <c r="Q243" s="8">
        <v>21573.31</v>
      </c>
      <c r="R243" s="55">
        <f t="shared" si="102"/>
        <v>153200.978</v>
      </c>
      <c r="S243" s="111">
        <v>153045.53</v>
      </c>
      <c r="T243" s="3">
        <v>0</v>
      </c>
      <c r="U243" s="1">
        <v>12753.79</v>
      </c>
      <c r="V243" s="82">
        <f t="shared" si="84"/>
        <v>0</v>
      </c>
      <c r="W243" s="82">
        <f t="shared" si="85"/>
        <v>153045.48</v>
      </c>
      <c r="X243" s="3"/>
      <c r="Y243" s="6">
        <v>0</v>
      </c>
      <c r="Z243" s="6">
        <v>21958.98</v>
      </c>
      <c r="AA243" s="6"/>
      <c r="AB243" s="6">
        <v>10011.71</v>
      </c>
      <c r="AC243" s="1">
        <v>0</v>
      </c>
      <c r="AD243" s="1">
        <v>14331.73</v>
      </c>
      <c r="AE243" s="1"/>
      <c r="AF243" s="3">
        <v>13833.26</v>
      </c>
      <c r="AG243" s="1">
        <v>0</v>
      </c>
      <c r="AH243" s="1">
        <v>13606.01</v>
      </c>
      <c r="AI243" s="1">
        <v>0</v>
      </c>
      <c r="AJ243" s="1">
        <v>11124.75</v>
      </c>
      <c r="AK243" s="1">
        <v>0</v>
      </c>
      <c r="AL243" s="1">
        <v>10889.73</v>
      </c>
      <c r="AM243" s="1">
        <v>0</v>
      </c>
      <c r="AN243" s="1">
        <v>20087.16</v>
      </c>
      <c r="AO243" s="1">
        <v>0</v>
      </c>
      <c r="AP243" s="1">
        <v>6342.8</v>
      </c>
      <c r="AQ243" s="1">
        <v>0</v>
      </c>
      <c r="AR243" s="1">
        <v>7621.6</v>
      </c>
      <c r="AS243" s="1">
        <v>0</v>
      </c>
      <c r="AT243" s="1">
        <v>11065.46</v>
      </c>
      <c r="AU243" s="1">
        <v>0</v>
      </c>
      <c r="AV243" s="1">
        <v>34335.73</v>
      </c>
      <c r="AW243" s="6">
        <f t="shared" si="86"/>
        <v>0</v>
      </c>
      <c r="AX243" s="6">
        <f t="shared" si="87"/>
        <v>175208.92</v>
      </c>
      <c r="AY243" s="4">
        <f t="shared" si="88"/>
        <v>175208.92</v>
      </c>
      <c r="AZ243" s="1"/>
      <c r="BA243" s="1"/>
      <c r="BB243" s="1"/>
      <c r="BC243" s="1"/>
      <c r="BD243" s="3">
        <f t="shared" si="81"/>
        <v>0</v>
      </c>
      <c r="BE243" s="3">
        <f t="shared" si="82"/>
        <v>-22163.440000000002</v>
      </c>
      <c r="BF243" s="94">
        <f t="shared" si="89"/>
        <v>-22163.440000000002</v>
      </c>
      <c r="BG243" s="81">
        <v>0</v>
      </c>
      <c r="BH243" s="81"/>
      <c r="BI243" s="80"/>
      <c r="BJ243" s="80"/>
      <c r="BK243" s="6">
        <f t="shared" si="91"/>
        <v>0</v>
      </c>
      <c r="BL243" s="94">
        <f>BF243+BK243</f>
        <v>-22163.440000000002</v>
      </c>
      <c r="BM243" s="96">
        <f t="shared" si="90"/>
        <v>-22163.440000000002</v>
      </c>
      <c r="BN243" s="104">
        <v>44958.9</v>
      </c>
    </row>
    <row r="244" spans="1:66" ht="15">
      <c r="A244" s="6">
        <v>240</v>
      </c>
      <c r="B244" s="40" t="s">
        <v>196</v>
      </c>
      <c r="C244" s="6">
        <v>1277.6</v>
      </c>
      <c r="D244" s="6">
        <v>482.9</v>
      </c>
      <c r="E244" s="35">
        <f t="shared" si="92"/>
        <v>1760.5</v>
      </c>
      <c r="F244" s="41">
        <v>3.1</v>
      </c>
      <c r="G244" s="41">
        <v>7.59</v>
      </c>
      <c r="H244" s="42">
        <f t="shared" si="93"/>
        <v>10.69</v>
      </c>
      <c r="I244" s="10">
        <f t="shared" si="94"/>
        <v>18819.745</v>
      </c>
      <c r="J244" s="9">
        <f t="shared" si="95"/>
        <v>112918.47</v>
      </c>
      <c r="K244" s="32">
        <v>3.32</v>
      </c>
      <c r="L244" s="32">
        <v>8.11</v>
      </c>
      <c r="M244" s="42">
        <f t="shared" si="96"/>
        <v>11.43</v>
      </c>
      <c r="N244" s="10">
        <f t="shared" si="101"/>
        <v>20122.515</v>
      </c>
      <c r="O244" s="9">
        <f t="shared" si="98"/>
        <v>120735.09</v>
      </c>
      <c r="P244" s="55">
        <f t="shared" si="99"/>
        <v>233653.56</v>
      </c>
      <c r="Q244" s="8"/>
      <c r="R244" s="55">
        <f t="shared" si="102"/>
        <v>233653.56</v>
      </c>
      <c r="S244" s="111">
        <v>233442.36</v>
      </c>
      <c r="T244" s="3">
        <v>0</v>
      </c>
      <c r="U244" s="1">
        <v>19453.53</v>
      </c>
      <c r="V244" s="82">
        <f t="shared" si="84"/>
        <v>0</v>
      </c>
      <c r="W244" s="82">
        <f t="shared" si="85"/>
        <v>233442.36</v>
      </c>
      <c r="X244" s="3"/>
      <c r="Y244" s="6">
        <v>0</v>
      </c>
      <c r="Z244" s="6">
        <v>7394.82</v>
      </c>
      <c r="AA244" s="6"/>
      <c r="AB244" s="6">
        <v>83467.83</v>
      </c>
      <c r="AC244" s="1">
        <v>0</v>
      </c>
      <c r="AD244" s="1">
        <v>29386.07</v>
      </c>
      <c r="AE244" s="1"/>
      <c r="AF244" s="3">
        <v>8088.05</v>
      </c>
      <c r="AG244" s="1">
        <v>0</v>
      </c>
      <c r="AH244" s="1">
        <v>3952.4</v>
      </c>
      <c r="AI244" s="1">
        <v>0</v>
      </c>
      <c r="AJ244" s="1">
        <v>8074.34</v>
      </c>
      <c r="AK244" s="1">
        <v>0</v>
      </c>
      <c r="AL244" s="1">
        <v>10336.84</v>
      </c>
      <c r="AM244" s="1">
        <v>0</v>
      </c>
      <c r="AN244" s="1">
        <v>7021.01</v>
      </c>
      <c r="AO244" s="1">
        <v>0</v>
      </c>
      <c r="AP244" s="1">
        <v>13373.62</v>
      </c>
      <c r="AQ244" s="1">
        <v>0</v>
      </c>
      <c r="AR244" s="1">
        <v>10917.72</v>
      </c>
      <c r="AS244" s="1">
        <v>0</v>
      </c>
      <c r="AT244" s="1">
        <v>13096.26</v>
      </c>
      <c r="AU244" s="1">
        <v>0</v>
      </c>
      <c r="AV244" s="1">
        <v>42233.49</v>
      </c>
      <c r="AW244" s="6">
        <f t="shared" si="86"/>
        <v>0</v>
      </c>
      <c r="AX244" s="6">
        <f t="shared" si="87"/>
        <v>237342.45</v>
      </c>
      <c r="AY244" s="4">
        <f t="shared" si="88"/>
        <v>237342.45</v>
      </c>
      <c r="AZ244" s="1"/>
      <c r="BA244" s="1"/>
      <c r="BB244" s="1"/>
      <c r="BC244" s="1"/>
      <c r="BD244" s="3">
        <f t="shared" si="81"/>
        <v>0</v>
      </c>
      <c r="BE244" s="3">
        <f t="shared" si="82"/>
        <v>-3900.0900000000256</v>
      </c>
      <c r="BF244" s="94">
        <f t="shared" si="89"/>
        <v>-3900.0900000000256</v>
      </c>
      <c r="BG244" s="81">
        <v>39242.33</v>
      </c>
      <c r="BH244" s="81"/>
      <c r="BI244" s="80"/>
      <c r="BJ244" s="80"/>
      <c r="BK244" s="6">
        <f t="shared" si="91"/>
        <v>39242.33</v>
      </c>
      <c r="BL244" s="13">
        <v>0</v>
      </c>
      <c r="BM244" s="101">
        <f t="shared" si="90"/>
        <v>35342.239999999976</v>
      </c>
      <c r="BN244" s="104">
        <v>67982.16</v>
      </c>
    </row>
    <row r="245" spans="1:66" ht="15">
      <c r="A245" s="6">
        <v>241</v>
      </c>
      <c r="B245" s="40" t="s">
        <v>197</v>
      </c>
      <c r="C245" s="6">
        <v>1134.6</v>
      </c>
      <c r="D245" s="6">
        <v>158</v>
      </c>
      <c r="E245" s="35">
        <f t="shared" si="92"/>
        <v>1292.6</v>
      </c>
      <c r="F245" s="41">
        <v>3.1</v>
      </c>
      <c r="G245" s="41">
        <v>7.47</v>
      </c>
      <c r="H245" s="42">
        <f t="shared" si="93"/>
        <v>10.57</v>
      </c>
      <c r="I245" s="10">
        <f t="shared" si="94"/>
        <v>13662.782</v>
      </c>
      <c r="J245" s="9">
        <f t="shared" si="95"/>
        <v>81976.692</v>
      </c>
      <c r="K245" s="32">
        <v>3.32</v>
      </c>
      <c r="L245" s="32">
        <v>7.98</v>
      </c>
      <c r="M245" s="42">
        <f t="shared" si="96"/>
        <v>11.3</v>
      </c>
      <c r="N245" s="10">
        <f t="shared" si="101"/>
        <v>14606.38</v>
      </c>
      <c r="O245" s="9">
        <f t="shared" si="98"/>
        <v>87638.28</v>
      </c>
      <c r="P245" s="55">
        <f t="shared" si="99"/>
        <v>169614.972</v>
      </c>
      <c r="Q245" s="8"/>
      <c r="R245" s="55">
        <f t="shared" si="102"/>
        <v>169614.972</v>
      </c>
      <c r="S245" s="111">
        <v>169459.86</v>
      </c>
      <c r="T245" s="3">
        <v>0</v>
      </c>
      <c r="U245" s="1">
        <v>14121.66</v>
      </c>
      <c r="V245" s="82">
        <f t="shared" si="84"/>
        <v>0</v>
      </c>
      <c r="W245" s="82">
        <f t="shared" si="85"/>
        <v>169459.91999999998</v>
      </c>
      <c r="X245" s="3"/>
      <c r="Y245" s="6">
        <v>0</v>
      </c>
      <c r="Z245" s="6">
        <v>13288.66</v>
      </c>
      <c r="AA245" s="6"/>
      <c r="AB245" s="6">
        <v>6643.26</v>
      </c>
      <c r="AC245" s="1">
        <v>0</v>
      </c>
      <c r="AD245" s="1">
        <v>7483.55</v>
      </c>
      <c r="AE245" s="1"/>
      <c r="AF245" s="3">
        <v>74694.88</v>
      </c>
      <c r="AG245" s="1">
        <v>0</v>
      </c>
      <c r="AH245" s="1">
        <v>56562.23</v>
      </c>
      <c r="AI245" s="1">
        <v>0</v>
      </c>
      <c r="AJ245" s="1">
        <v>13403.38</v>
      </c>
      <c r="AK245" s="1">
        <v>0</v>
      </c>
      <c r="AL245" s="1">
        <v>11951.74</v>
      </c>
      <c r="AM245" s="1">
        <v>0</v>
      </c>
      <c r="AN245" s="1">
        <v>10079.65</v>
      </c>
      <c r="AO245" s="1">
        <v>0</v>
      </c>
      <c r="AP245" s="1">
        <v>21113.19</v>
      </c>
      <c r="AQ245" s="1">
        <v>0</v>
      </c>
      <c r="AR245" s="1">
        <v>2905.04</v>
      </c>
      <c r="AS245" s="1">
        <v>0</v>
      </c>
      <c r="AT245" s="1">
        <v>15133.69</v>
      </c>
      <c r="AU245" s="1">
        <v>0</v>
      </c>
      <c r="AV245" s="1">
        <v>3043.43</v>
      </c>
      <c r="AW245" s="6">
        <f t="shared" si="86"/>
        <v>0</v>
      </c>
      <c r="AX245" s="6">
        <f t="shared" si="87"/>
        <v>236302.7</v>
      </c>
      <c r="AY245" s="4">
        <f t="shared" si="88"/>
        <v>236302.7</v>
      </c>
      <c r="AZ245" s="1"/>
      <c r="BA245" s="1"/>
      <c r="BB245" s="1"/>
      <c r="BC245" s="1"/>
      <c r="BD245" s="3">
        <f t="shared" si="81"/>
        <v>0</v>
      </c>
      <c r="BE245" s="3">
        <f t="shared" si="82"/>
        <v>-66842.78000000003</v>
      </c>
      <c r="BF245" s="94">
        <f t="shared" si="89"/>
        <v>-66842.78000000003</v>
      </c>
      <c r="BG245" s="81">
        <v>16434.32</v>
      </c>
      <c r="BH245" s="81"/>
      <c r="BI245" s="80"/>
      <c r="BJ245" s="80"/>
      <c r="BK245" s="6">
        <f t="shared" si="91"/>
        <v>16434.32</v>
      </c>
      <c r="BL245" s="94">
        <f>BF245+BK245</f>
        <v>-50408.46000000003</v>
      </c>
      <c r="BM245" s="96">
        <f t="shared" si="90"/>
        <v>-50408.46000000003</v>
      </c>
      <c r="BN245" s="104">
        <v>83448.55</v>
      </c>
    </row>
    <row r="246" spans="1:66" ht="15">
      <c r="A246" s="6">
        <v>242</v>
      </c>
      <c r="B246" s="40" t="s">
        <v>198</v>
      </c>
      <c r="C246" s="6">
        <v>1239.1</v>
      </c>
      <c r="D246" s="6">
        <v>142.5</v>
      </c>
      <c r="E246" s="35">
        <f t="shared" si="92"/>
        <v>1381.6</v>
      </c>
      <c r="F246" s="41">
        <v>3.1</v>
      </c>
      <c r="G246" s="41">
        <v>7.47</v>
      </c>
      <c r="H246" s="42">
        <f t="shared" si="93"/>
        <v>10.57</v>
      </c>
      <c r="I246" s="10">
        <f t="shared" si="94"/>
        <v>14603.511999999999</v>
      </c>
      <c r="J246" s="9">
        <f t="shared" si="95"/>
        <v>87621.07199999999</v>
      </c>
      <c r="K246" s="32">
        <v>3.32</v>
      </c>
      <c r="L246" s="32">
        <v>7.98</v>
      </c>
      <c r="M246" s="42">
        <f t="shared" si="96"/>
        <v>11.3</v>
      </c>
      <c r="N246" s="10">
        <f t="shared" si="101"/>
        <v>15612.08</v>
      </c>
      <c r="O246" s="9">
        <f t="shared" si="98"/>
        <v>93672.48</v>
      </c>
      <c r="P246" s="55">
        <f t="shared" si="99"/>
        <v>181293.55199999997</v>
      </c>
      <c r="Q246" s="8"/>
      <c r="R246" s="55">
        <f t="shared" si="102"/>
        <v>181293.55199999997</v>
      </c>
      <c r="S246" s="111">
        <v>181127.76</v>
      </c>
      <c r="T246" s="3">
        <v>0</v>
      </c>
      <c r="U246" s="1">
        <v>15093.98</v>
      </c>
      <c r="V246" s="82">
        <f t="shared" si="84"/>
        <v>0</v>
      </c>
      <c r="W246" s="82">
        <f t="shared" si="85"/>
        <v>181127.76</v>
      </c>
      <c r="X246" s="3"/>
      <c r="Y246" s="6">
        <v>0</v>
      </c>
      <c r="Z246" s="6">
        <v>9624.91</v>
      </c>
      <c r="AA246" s="6"/>
      <c r="AB246" s="6">
        <v>49108.95</v>
      </c>
      <c r="AC246" s="1">
        <v>0</v>
      </c>
      <c r="AD246" s="1">
        <v>9356.73</v>
      </c>
      <c r="AE246" s="1"/>
      <c r="AF246" s="3">
        <v>6325.77</v>
      </c>
      <c r="AG246" s="1">
        <v>0</v>
      </c>
      <c r="AH246" s="1">
        <v>6325.77</v>
      </c>
      <c r="AI246" s="1">
        <v>0</v>
      </c>
      <c r="AJ246" s="1">
        <v>8983.13</v>
      </c>
      <c r="AK246" s="1">
        <v>0</v>
      </c>
      <c r="AL246" s="1">
        <v>9080.37</v>
      </c>
      <c r="AM246" s="1">
        <v>0</v>
      </c>
      <c r="AN246" s="1">
        <v>7271.82</v>
      </c>
      <c r="AO246" s="1">
        <v>0</v>
      </c>
      <c r="AP246" s="1">
        <v>18382.04</v>
      </c>
      <c r="AQ246" s="1">
        <v>0</v>
      </c>
      <c r="AR246" s="1">
        <v>13260.92</v>
      </c>
      <c r="AS246" s="1">
        <v>0</v>
      </c>
      <c r="AT246" s="1">
        <v>9390.54</v>
      </c>
      <c r="AU246" s="1">
        <v>0</v>
      </c>
      <c r="AV246" s="1">
        <v>20515.83</v>
      </c>
      <c r="AW246" s="6">
        <f t="shared" si="86"/>
        <v>0</v>
      </c>
      <c r="AX246" s="6">
        <f t="shared" si="87"/>
        <v>167626.78000000003</v>
      </c>
      <c r="AY246" s="4">
        <f t="shared" si="88"/>
        <v>167626.78000000003</v>
      </c>
      <c r="AZ246" s="1"/>
      <c r="BA246" s="1"/>
      <c r="BB246" s="1"/>
      <c r="BC246" s="1"/>
      <c r="BD246" s="3">
        <f t="shared" si="81"/>
        <v>0</v>
      </c>
      <c r="BE246" s="3">
        <f t="shared" si="82"/>
        <v>13500.979999999981</v>
      </c>
      <c r="BF246" s="13">
        <f t="shared" si="89"/>
        <v>13500.979999999981</v>
      </c>
      <c r="BG246" s="81">
        <v>30193.17</v>
      </c>
      <c r="BH246" s="81"/>
      <c r="BI246" s="80"/>
      <c r="BJ246" s="80"/>
      <c r="BK246" s="1">
        <f t="shared" si="91"/>
        <v>30193.17</v>
      </c>
      <c r="BL246" s="91"/>
      <c r="BM246" s="101">
        <f t="shared" si="90"/>
        <v>43694.14999999998</v>
      </c>
      <c r="BN246" s="104">
        <v>69003.68</v>
      </c>
    </row>
    <row r="247" spans="1:66" ht="15">
      <c r="A247" s="6">
        <v>243</v>
      </c>
      <c r="B247" s="31" t="s">
        <v>199</v>
      </c>
      <c r="C247" s="6">
        <v>1950.5</v>
      </c>
      <c r="D247" s="6">
        <v>606.1</v>
      </c>
      <c r="E247" s="35">
        <f t="shared" si="92"/>
        <v>2556.6</v>
      </c>
      <c r="F247" s="32">
        <v>3.1</v>
      </c>
      <c r="G247" s="32">
        <v>7.86</v>
      </c>
      <c r="H247" s="33">
        <f t="shared" si="93"/>
        <v>10.96</v>
      </c>
      <c r="I247" s="10">
        <f t="shared" si="94"/>
        <v>28020.336000000003</v>
      </c>
      <c r="J247" s="9">
        <f t="shared" si="95"/>
        <v>168122.016</v>
      </c>
      <c r="K247" s="32">
        <v>3.32</v>
      </c>
      <c r="L247" s="32">
        <v>8.39</v>
      </c>
      <c r="M247" s="33">
        <f t="shared" si="96"/>
        <v>11.71</v>
      </c>
      <c r="N247" s="10">
        <f t="shared" si="101"/>
        <v>29937.786</v>
      </c>
      <c r="O247" s="9">
        <f t="shared" si="98"/>
        <v>179626.71600000001</v>
      </c>
      <c r="P247" s="55">
        <f t="shared" si="99"/>
        <v>347748.732</v>
      </c>
      <c r="Q247" s="8">
        <v>104550.86</v>
      </c>
      <c r="R247" s="55">
        <f t="shared" si="102"/>
        <v>243197.87200000003</v>
      </c>
      <c r="S247" s="111">
        <v>243044.51</v>
      </c>
      <c r="T247" s="3">
        <v>11949.69</v>
      </c>
      <c r="U247" s="1">
        <v>8304.02</v>
      </c>
      <c r="V247" s="82">
        <f t="shared" si="84"/>
        <v>143396.28</v>
      </c>
      <c r="W247" s="82">
        <f t="shared" si="85"/>
        <v>99648.24</v>
      </c>
      <c r="X247" s="3"/>
      <c r="Y247" s="6">
        <v>13642.86</v>
      </c>
      <c r="Z247" s="6">
        <v>24404.39</v>
      </c>
      <c r="AA247" s="6">
        <v>16493.3</v>
      </c>
      <c r="AB247" s="6">
        <v>5214.15</v>
      </c>
      <c r="AC247" s="1">
        <v>13278.67</v>
      </c>
      <c r="AD247" s="1">
        <v>5214.15</v>
      </c>
      <c r="AE247" s="1">
        <v>7324.5</v>
      </c>
      <c r="AF247" s="3">
        <v>5840.26</v>
      </c>
      <c r="AG247" s="1">
        <v>6349.37</v>
      </c>
      <c r="AH247" s="1">
        <v>5712.68</v>
      </c>
      <c r="AI247" s="1">
        <v>11543.61</v>
      </c>
      <c r="AJ247" s="1">
        <v>8398.98</v>
      </c>
      <c r="AK247" s="1">
        <v>6774.99</v>
      </c>
      <c r="AL247" s="1">
        <v>11620.43</v>
      </c>
      <c r="AM247" s="1">
        <v>9620.89</v>
      </c>
      <c r="AN247" s="1">
        <v>6033.39</v>
      </c>
      <c r="AO247" s="1">
        <v>6774.99</v>
      </c>
      <c r="AP247" s="1">
        <v>6466.63</v>
      </c>
      <c r="AQ247" s="1">
        <v>8361.45</v>
      </c>
      <c r="AR247" s="1">
        <v>6074.5</v>
      </c>
      <c r="AS247" s="1">
        <v>10197.09</v>
      </c>
      <c r="AT247" s="1">
        <v>7479.44</v>
      </c>
      <c r="AU247" s="1">
        <v>8365.71</v>
      </c>
      <c r="AV247" s="1">
        <v>7605.51</v>
      </c>
      <c r="AW247" s="6">
        <f t="shared" si="86"/>
        <v>118727.43</v>
      </c>
      <c r="AX247" s="6">
        <f t="shared" si="87"/>
        <v>100064.51000000001</v>
      </c>
      <c r="AY247" s="4">
        <f t="shared" si="88"/>
        <v>218791.94</v>
      </c>
      <c r="AZ247" s="1"/>
      <c r="BA247" s="1"/>
      <c r="BB247" s="1"/>
      <c r="BC247" s="1"/>
      <c r="BD247" s="3">
        <f t="shared" si="81"/>
        <v>24668.850000000006</v>
      </c>
      <c r="BE247" s="3">
        <f t="shared" si="82"/>
        <v>-416.2700000000041</v>
      </c>
      <c r="BF247" s="13">
        <f t="shared" si="89"/>
        <v>24252.58</v>
      </c>
      <c r="BG247" s="81">
        <v>1585.77</v>
      </c>
      <c r="BH247" s="81"/>
      <c r="BI247" s="80"/>
      <c r="BJ247" s="80"/>
      <c r="BK247" s="1">
        <f t="shared" si="91"/>
        <v>1585.77</v>
      </c>
      <c r="BL247" s="91"/>
      <c r="BM247" s="101">
        <f t="shared" si="90"/>
        <v>25838.350000000002</v>
      </c>
      <c r="BN247" s="104">
        <v>98576.91</v>
      </c>
    </row>
    <row r="248" spans="1:66" ht="15">
      <c r="A248" s="6">
        <v>244</v>
      </c>
      <c r="B248" s="40" t="s">
        <v>200</v>
      </c>
      <c r="C248" s="6">
        <v>1840.7</v>
      </c>
      <c r="D248" s="6">
        <v>82.7</v>
      </c>
      <c r="E248" s="35">
        <f t="shared" si="92"/>
        <v>1923.4</v>
      </c>
      <c r="F248" s="41">
        <v>3.1</v>
      </c>
      <c r="G248" s="41">
        <v>7.77</v>
      </c>
      <c r="H248" s="42">
        <f t="shared" si="93"/>
        <v>10.87</v>
      </c>
      <c r="I248" s="10">
        <f t="shared" si="94"/>
        <v>20907.358</v>
      </c>
      <c r="J248" s="9">
        <f t="shared" si="95"/>
        <v>125444.148</v>
      </c>
      <c r="K248" s="32">
        <v>3.32</v>
      </c>
      <c r="L248" s="32">
        <v>8.3</v>
      </c>
      <c r="M248" s="42">
        <f t="shared" si="96"/>
        <v>11.620000000000001</v>
      </c>
      <c r="N248" s="10">
        <f t="shared" si="101"/>
        <v>22349.908000000003</v>
      </c>
      <c r="O248" s="9">
        <f t="shared" si="98"/>
        <v>134099.44800000003</v>
      </c>
      <c r="P248" s="55">
        <f t="shared" si="99"/>
        <v>259543.59600000002</v>
      </c>
      <c r="Q248" s="8"/>
      <c r="R248" s="55">
        <f t="shared" si="102"/>
        <v>259543.59600000002</v>
      </c>
      <c r="S248" s="111">
        <v>259312.8</v>
      </c>
      <c r="T248" s="3">
        <v>0</v>
      </c>
      <c r="U248" s="1">
        <v>21609.4</v>
      </c>
      <c r="V248" s="82">
        <f t="shared" si="84"/>
        <v>0</v>
      </c>
      <c r="W248" s="82">
        <f t="shared" si="85"/>
        <v>259312.80000000002</v>
      </c>
      <c r="X248" s="3"/>
      <c r="Y248" s="6">
        <v>0</v>
      </c>
      <c r="Z248" s="6">
        <v>11001.12</v>
      </c>
      <c r="AA248" s="6"/>
      <c r="AB248" s="6">
        <v>27196.37</v>
      </c>
      <c r="AC248" s="1">
        <v>0</v>
      </c>
      <c r="AD248" s="1">
        <v>9418.52</v>
      </c>
      <c r="AE248" s="1"/>
      <c r="AF248" s="3">
        <v>10147.84</v>
      </c>
      <c r="AG248" s="1">
        <v>0</v>
      </c>
      <c r="AH248" s="1">
        <v>10092.06</v>
      </c>
      <c r="AI248" s="1">
        <v>0</v>
      </c>
      <c r="AJ248" s="1">
        <v>23710.21</v>
      </c>
      <c r="AK248" s="1">
        <v>0</v>
      </c>
      <c r="AL248" s="1">
        <v>19585.78</v>
      </c>
      <c r="AM248" s="1">
        <v>0</v>
      </c>
      <c r="AN248" s="1">
        <v>12166.76</v>
      </c>
      <c r="AO248" s="1">
        <v>0</v>
      </c>
      <c r="AP248" s="1">
        <v>14681.39</v>
      </c>
      <c r="AQ248" s="1">
        <v>0</v>
      </c>
      <c r="AR248" s="1">
        <v>15108.88</v>
      </c>
      <c r="AS248" s="1">
        <v>0</v>
      </c>
      <c r="AT248" s="1">
        <v>26939.14</v>
      </c>
      <c r="AU248" s="1">
        <v>0</v>
      </c>
      <c r="AV248" s="1">
        <v>22934.42</v>
      </c>
      <c r="AW248" s="6">
        <f t="shared" si="86"/>
        <v>0</v>
      </c>
      <c r="AX248" s="6">
        <f t="shared" si="87"/>
        <v>202982.49</v>
      </c>
      <c r="AY248" s="4">
        <f t="shared" si="88"/>
        <v>202982.49</v>
      </c>
      <c r="AZ248" s="1"/>
      <c r="BA248" s="1"/>
      <c r="BB248" s="1"/>
      <c r="BC248" s="1"/>
      <c r="BD248" s="3">
        <f t="shared" si="81"/>
        <v>0</v>
      </c>
      <c r="BE248" s="3">
        <f t="shared" si="82"/>
        <v>56330.31000000003</v>
      </c>
      <c r="BF248" s="13">
        <f t="shared" si="89"/>
        <v>56330.31000000003</v>
      </c>
      <c r="BG248" s="81">
        <v>92002.82</v>
      </c>
      <c r="BH248" s="81"/>
      <c r="BI248" s="80">
        <v>344</v>
      </c>
      <c r="BJ248" s="80">
        <v>23301.66</v>
      </c>
      <c r="BK248" s="1">
        <f t="shared" si="91"/>
        <v>115648.48000000001</v>
      </c>
      <c r="BL248" s="91"/>
      <c r="BM248" s="101">
        <f t="shared" si="90"/>
        <v>171978.79000000004</v>
      </c>
      <c r="BN248" s="104">
        <v>78575.07</v>
      </c>
    </row>
    <row r="249" spans="1:66" ht="15">
      <c r="A249" s="6">
        <v>245</v>
      </c>
      <c r="B249" s="40" t="s">
        <v>201</v>
      </c>
      <c r="C249" s="6">
        <v>1370.3</v>
      </c>
      <c r="D249" s="6">
        <v>487.8</v>
      </c>
      <c r="E249" s="35">
        <f t="shared" si="92"/>
        <v>1858.1</v>
      </c>
      <c r="F249" s="41">
        <v>3.1</v>
      </c>
      <c r="G249" s="41">
        <v>7.47</v>
      </c>
      <c r="H249" s="42">
        <f t="shared" si="93"/>
        <v>10.57</v>
      </c>
      <c r="I249" s="10">
        <f t="shared" si="94"/>
        <v>19640.117</v>
      </c>
      <c r="J249" s="9">
        <f t="shared" si="95"/>
        <v>117840.70199999999</v>
      </c>
      <c r="K249" s="32">
        <v>3.32</v>
      </c>
      <c r="L249" s="32">
        <v>7.98</v>
      </c>
      <c r="M249" s="42">
        <f t="shared" si="96"/>
        <v>11.3</v>
      </c>
      <c r="N249" s="10">
        <f t="shared" si="101"/>
        <v>20996.53</v>
      </c>
      <c r="O249" s="9">
        <f t="shared" si="98"/>
        <v>125979.18</v>
      </c>
      <c r="P249" s="55">
        <f t="shared" si="99"/>
        <v>243819.88199999998</v>
      </c>
      <c r="Q249" s="8">
        <v>593.24</v>
      </c>
      <c r="R249" s="55">
        <f t="shared" si="102"/>
        <v>243226.642</v>
      </c>
      <c r="S249" s="111">
        <v>243003.7</v>
      </c>
      <c r="T249" s="3">
        <v>0</v>
      </c>
      <c r="U249" s="1">
        <v>20250.31</v>
      </c>
      <c r="V249" s="82">
        <f t="shared" si="84"/>
        <v>0</v>
      </c>
      <c r="W249" s="82">
        <f t="shared" si="85"/>
        <v>243003.72000000003</v>
      </c>
      <c r="X249" s="3"/>
      <c r="Y249" s="6">
        <v>0</v>
      </c>
      <c r="Z249" s="6">
        <v>8872.99</v>
      </c>
      <c r="AA249" s="6"/>
      <c r="AB249" s="6">
        <v>51237.38</v>
      </c>
      <c r="AC249" s="1">
        <v>0</v>
      </c>
      <c r="AD249" s="1">
        <v>12487.33</v>
      </c>
      <c r="AE249" s="1"/>
      <c r="AF249" s="3">
        <v>29565.5</v>
      </c>
      <c r="AG249" s="1">
        <v>0</v>
      </c>
      <c r="AH249" s="1">
        <v>15193.02</v>
      </c>
      <c r="AI249" s="1">
        <v>0</v>
      </c>
      <c r="AJ249" s="1">
        <v>9707.12</v>
      </c>
      <c r="AK249" s="1">
        <v>0</v>
      </c>
      <c r="AL249" s="1">
        <v>13919.75</v>
      </c>
      <c r="AM249" s="1">
        <v>0</v>
      </c>
      <c r="AN249" s="1">
        <v>23379.42</v>
      </c>
      <c r="AO249" s="1">
        <v>0</v>
      </c>
      <c r="AP249" s="1">
        <v>21499.51</v>
      </c>
      <c r="AQ249" s="1">
        <v>0</v>
      </c>
      <c r="AR249" s="1">
        <v>10240.27</v>
      </c>
      <c r="AS249" s="1">
        <v>0</v>
      </c>
      <c r="AT249" s="1">
        <v>10343.54</v>
      </c>
      <c r="AU249" s="1">
        <v>0</v>
      </c>
      <c r="AV249" s="1">
        <v>10299.29</v>
      </c>
      <c r="AW249" s="6">
        <f t="shared" si="86"/>
        <v>0</v>
      </c>
      <c r="AX249" s="6">
        <f t="shared" si="87"/>
        <v>216745.12000000002</v>
      </c>
      <c r="AY249" s="4">
        <f t="shared" si="88"/>
        <v>216745.12000000002</v>
      </c>
      <c r="AZ249" s="1"/>
      <c r="BA249" s="1"/>
      <c r="BB249" s="1"/>
      <c r="BC249" s="1"/>
      <c r="BD249" s="3">
        <f t="shared" si="81"/>
        <v>0</v>
      </c>
      <c r="BE249" s="3">
        <f t="shared" si="82"/>
        <v>26258.600000000006</v>
      </c>
      <c r="BF249" s="13">
        <f t="shared" si="89"/>
        <v>26258.600000000006</v>
      </c>
      <c r="BG249" s="81">
        <v>0</v>
      </c>
      <c r="BH249" s="81"/>
      <c r="BI249" s="80"/>
      <c r="BJ249" s="80"/>
      <c r="BK249" s="1">
        <f t="shared" si="91"/>
        <v>0</v>
      </c>
      <c r="BL249" s="91"/>
      <c r="BM249" s="101">
        <f t="shared" si="90"/>
        <v>26258.600000000006</v>
      </c>
      <c r="BN249" s="104">
        <v>41321.62</v>
      </c>
    </row>
    <row r="250" spans="1:66" ht="15">
      <c r="A250" s="6">
        <v>246</v>
      </c>
      <c r="B250" s="40" t="s">
        <v>202</v>
      </c>
      <c r="C250" s="6">
        <v>2049.4</v>
      </c>
      <c r="D250" s="6">
        <v>490.2</v>
      </c>
      <c r="E250" s="35">
        <f t="shared" si="92"/>
        <v>2539.6</v>
      </c>
      <c r="F250" s="41">
        <v>3.1</v>
      </c>
      <c r="G250" s="41">
        <v>7.77</v>
      </c>
      <c r="H250" s="42">
        <f t="shared" si="93"/>
        <v>10.87</v>
      </c>
      <c r="I250" s="10">
        <f t="shared" si="94"/>
        <v>27605.451999999997</v>
      </c>
      <c r="J250" s="9">
        <f t="shared" si="95"/>
        <v>165632.712</v>
      </c>
      <c r="K250" s="32">
        <v>3.32</v>
      </c>
      <c r="L250" s="32">
        <v>8.3</v>
      </c>
      <c r="M250" s="42">
        <f t="shared" si="96"/>
        <v>11.620000000000001</v>
      </c>
      <c r="N250" s="10">
        <f t="shared" si="101"/>
        <v>29510.152000000002</v>
      </c>
      <c r="O250" s="9">
        <f t="shared" si="98"/>
        <v>177060.912</v>
      </c>
      <c r="P250" s="55">
        <f t="shared" si="99"/>
        <v>342693.624</v>
      </c>
      <c r="Q250" s="8">
        <v>269682.79</v>
      </c>
      <c r="R250" s="55">
        <f t="shared" si="102"/>
        <v>73010.83400000003</v>
      </c>
      <c r="S250" s="112">
        <v>110702.56</v>
      </c>
      <c r="T250" s="3">
        <v>0</v>
      </c>
      <c r="U250" s="1">
        <v>9225.21</v>
      </c>
      <c r="V250" s="82">
        <f t="shared" si="84"/>
        <v>0</v>
      </c>
      <c r="W250" s="82">
        <f t="shared" si="85"/>
        <v>110702.51999999999</v>
      </c>
      <c r="X250" s="3">
        <f>R250-S250</f>
        <v>-37691.725999999966</v>
      </c>
      <c r="Y250" s="6">
        <v>0</v>
      </c>
      <c r="Z250" s="6">
        <v>26047.65</v>
      </c>
      <c r="AA250" s="6"/>
      <c r="AB250" s="6">
        <v>23528.7</v>
      </c>
      <c r="AC250" s="1">
        <v>0</v>
      </c>
      <c r="AD250" s="1">
        <v>18880.72</v>
      </c>
      <c r="AE250" s="1"/>
      <c r="AF250" s="3">
        <v>12527.23</v>
      </c>
      <c r="AG250" s="1">
        <v>0</v>
      </c>
      <c r="AH250" s="1">
        <v>18667.27</v>
      </c>
      <c r="AI250" s="1">
        <v>0</v>
      </c>
      <c r="AJ250" s="1">
        <v>14864.23</v>
      </c>
      <c r="AK250" s="1">
        <v>0</v>
      </c>
      <c r="AL250" s="1">
        <v>32960.67</v>
      </c>
      <c r="AM250" s="1">
        <v>0</v>
      </c>
      <c r="AN250" s="1">
        <v>13486.92</v>
      </c>
      <c r="AO250" s="1">
        <v>0</v>
      </c>
      <c r="AP250" s="1">
        <v>14735.4</v>
      </c>
      <c r="AQ250" s="1">
        <v>0</v>
      </c>
      <c r="AR250" s="1">
        <v>25759.76</v>
      </c>
      <c r="AS250" s="1">
        <v>0</v>
      </c>
      <c r="AT250" s="1">
        <v>13085.28</v>
      </c>
      <c r="AU250" s="1">
        <v>0</v>
      </c>
      <c r="AV250" s="1">
        <v>14507.05</v>
      </c>
      <c r="AW250" s="6">
        <f t="shared" si="86"/>
        <v>0</v>
      </c>
      <c r="AX250" s="6">
        <f t="shared" si="87"/>
        <v>229050.88</v>
      </c>
      <c r="AY250" s="4">
        <f t="shared" si="88"/>
        <v>229050.88</v>
      </c>
      <c r="AZ250" s="1"/>
      <c r="BA250" s="1"/>
      <c r="BB250" s="1"/>
      <c r="BC250" s="1">
        <v>100</v>
      </c>
      <c r="BD250" s="3">
        <f t="shared" si="81"/>
        <v>0</v>
      </c>
      <c r="BE250" s="3">
        <f t="shared" si="82"/>
        <v>-118448.36000000002</v>
      </c>
      <c r="BF250" s="94">
        <f t="shared" si="89"/>
        <v>-118448.36000000002</v>
      </c>
      <c r="BG250" s="81">
        <v>0</v>
      </c>
      <c r="BH250" s="81"/>
      <c r="BI250" s="80"/>
      <c r="BJ250" s="80"/>
      <c r="BK250" s="6">
        <f t="shared" si="91"/>
        <v>0</v>
      </c>
      <c r="BL250" s="94">
        <f>BF250+BK250</f>
        <v>-118448.36000000002</v>
      </c>
      <c r="BM250" s="96">
        <f t="shared" si="90"/>
        <v>-118448.36000000002</v>
      </c>
      <c r="BN250" s="104">
        <v>147572.42</v>
      </c>
    </row>
    <row r="251" spans="1:66" ht="15">
      <c r="A251" s="6">
        <v>247</v>
      </c>
      <c r="B251" s="40" t="s">
        <v>203</v>
      </c>
      <c r="C251" s="6">
        <v>1639</v>
      </c>
      <c r="D251" s="6">
        <v>171.3</v>
      </c>
      <c r="E251" s="35">
        <f t="shared" si="92"/>
        <v>1810.3</v>
      </c>
      <c r="F251" s="41">
        <v>3.1</v>
      </c>
      <c r="G251" s="41">
        <v>7.98</v>
      </c>
      <c r="H251" s="42">
        <f t="shared" si="93"/>
        <v>11.08</v>
      </c>
      <c r="I251" s="10">
        <f t="shared" si="94"/>
        <v>20058.124</v>
      </c>
      <c r="J251" s="9">
        <f t="shared" si="95"/>
        <v>120348.744</v>
      </c>
      <c r="K251" s="32">
        <v>3.32</v>
      </c>
      <c r="L251" s="32">
        <v>8.52</v>
      </c>
      <c r="M251" s="42">
        <f t="shared" si="96"/>
        <v>11.84</v>
      </c>
      <c r="N251" s="10">
        <f t="shared" si="101"/>
        <v>21433.951999999997</v>
      </c>
      <c r="O251" s="9">
        <f t="shared" si="98"/>
        <v>128603.71199999998</v>
      </c>
      <c r="P251" s="55">
        <f t="shared" si="99"/>
        <v>248952.456</v>
      </c>
      <c r="Q251" s="8"/>
      <c r="R251" s="55">
        <f t="shared" si="102"/>
        <v>248952.456</v>
      </c>
      <c r="S251" s="111">
        <v>248735.16</v>
      </c>
      <c r="T251" s="3">
        <v>0</v>
      </c>
      <c r="U251" s="1">
        <v>20727.93</v>
      </c>
      <c r="V251" s="82">
        <f t="shared" si="84"/>
        <v>0</v>
      </c>
      <c r="W251" s="82">
        <f t="shared" si="85"/>
        <v>248735.16</v>
      </c>
      <c r="X251" s="3"/>
      <c r="Y251" s="6">
        <v>0</v>
      </c>
      <c r="Z251" s="6">
        <v>8233.48</v>
      </c>
      <c r="AA251" s="6"/>
      <c r="AB251" s="6">
        <v>43080.84</v>
      </c>
      <c r="AC251" s="1">
        <v>0</v>
      </c>
      <c r="AD251" s="1">
        <v>10336.95</v>
      </c>
      <c r="AE251" s="1"/>
      <c r="AF251" s="3">
        <v>8928.05</v>
      </c>
      <c r="AG251" s="1">
        <v>0</v>
      </c>
      <c r="AH251" s="1">
        <v>9758.17</v>
      </c>
      <c r="AI251" s="1">
        <v>0</v>
      </c>
      <c r="AJ251" s="1">
        <v>9217.96</v>
      </c>
      <c r="AK251" s="1">
        <v>0</v>
      </c>
      <c r="AL251" s="1">
        <v>12140.68</v>
      </c>
      <c r="AM251" s="1">
        <v>0</v>
      </c>
      <c r="AN251" s="1">
        <v>14002.28</v>
      </c>
      <c r="AO251" s="1">
        <v>0</v>
      </c>
      <c r="AP251" s="1">
        <v>11726.47</v>
      </c>
      <c r="AQ251" s="1">
        <v>0</v>
      </c>
      <c r="AR251" s="1">
        <v>23364.35</v>
      </c>
      <c r="AS251" s="1">
        <v>0</v>
      </c>
      <c r="AT251" s="1">
        <v>85031.76</v>
      </c>
      <c r="AU251" s="1">
        <v>0</v>
      </c>
      <c r="AV251" s="1">
        <v>10770.87</v>
      </c>
      <c r="AW251" s="6">
        <f t="shared" si="86"/>
        <v>0</v>
      </c>
      <c r="AX251" s="6">
        <f t="shared" si="87"/>
        <v>246591.86</v>
      </c>
      <c r="AY251" s="4">
        <f t="shared" si="88"/>
        <v>246591.86</v>
      </c>
      <c r="AZ251" s="1"/>
      <c r="BA251" s="1"/>
      <c r="BB251" s="1"/>
      <c r="BC251" s="1"/>
      <c r="BD251" s="3">
        <f t="shared" si="81"/>
        <v>0</v>
      </c>
      <c r="BE251" s="3">
        <f t="shared" si="82"/>
        <v>2143.3000000000175</v>
      </c>
      <c r="BF251" s="13">
        <f t="shared" si="89"/>
        <v>2143.3000000000175</v>
      </c>
      <c r="BG251" s="81">
        <v>89338.32</v>
      </c>
      <c r="BH251" s="81"/>
      <c r="BI251" s="80"/>
      <c r="BJ251" s="80"/>
      <c r="BK251" s="1">
        <f t="shared" si="91"/>
        <v>89338.32</v>
      </c>
      <c r="BL251" s="91"/>
      <c r="BM251" s="101">
        <f t="shared" si="90"/>
        <v>91481.62000000002</v>
      </c>
      <c r="BN251" s="104">
        <v>179545.66</v>
      </c>
    </row>
    <row r="252" spans="1:66" ht="15">
      <c r="A252" s="6">
        <v>248</v>
      </c>
      <c r="B252" s="40" t="s">
        <v>204</v>
      </c>
      <c r="C252" s="6">
        <v>1570.6</v>
      </c>
      <c r="D252" s="6">
        <v>250.2</v>
      </c>
      <c r="E252" s="35">
        <f t="shared" si="92"/>
        <v>1820.8</v>
      </c>
      <c r="F252" s="41">
        <v>3.1</v>
      </c>
      <c r="G252" s="41">
        <v>7.98</v>
      </c>
      <c r="H252" s="42">
        <f t="shared" si="93"/>
        <v>11.08</v>
      </c>
      <c r="I252" s="10">
        <f t="shared" si="94"/>
        <v>20174.464</v>
      </c>
      <c r="J252" s="9">
        <f t="shared" si="95"/>
        <v>121046.784</v>
      </c>
      <c r="K252" s="32">
        <v>3.32</v>
      </c>
      <c r="L252" s="32">
        <v>8.52</v>
      </c>
      <c r="M252" s="42">
        <f t="shared" si="96"/>
        <v>11.84</v>
      </c>
      <c r="N252" s="10">
        <f t="shared" si="101"/>
        <v>21558.272</v>
      </c>
      <c r="O252" s="9">
        <f t="shared" si="98"/>
        <v>129349.63200000001</v>
      </c>
      <c r="P252" s="55">
        <f t="shared" si="99"/>
        <v>250396.41600000003</v>
      </c>
      <c r="Q252" s="8">
        <v>23995.65</v>
      </c>
      <c r="R252" s="55">
        <f t="shared" si="102"/>
        <v>226400.76600000003</v>
      </c>
      <c r="S252" s="111">
        <v>226182.27</v>
      </c>
      <c r="T252" s="3">
        <v>0</v>
      </c>
      <c r="U252" s="1">
        <v>18848.52</v>
      </c>
      <c r="V252" s="82">
        <f t="shared" si="84"/>
        <v>0</v>
      </c>
      <c r="W252" s="82">
        <f t="shared" si="85"/>
        <v>226182.24</v>
      </c>
      <c r="X252" s="3"/>
      <c r="Y252" s="6">
        <v>0</v>
      </c>
      <c r="Z252" s="6">
        <v>2614.45</v>
      </c>
      <c r="AA252" s="6"/>
      <c r="AB252" s="6">
        <v>70449.59</v>
      </c>
      <c r="AC252" s="1">
        <v>0</v>
      </c>
      <c r="AD252" s="1">
        <v>10207.62</v>
      </c>
      <c r="AE252" s="1"/>
      <c r="AF252" s="3">
        <v>17877.01</v>
      </c>
      <c r="AG252" s="1">
        <v>0</v>
      </c>
      <c r="AH252" s="1">
        <v>10817.54</v>
      </c>
      <c r="AI252" s="1">
        <v>0</v>
      </c>
      <c r="AJ252" s="1">
        <v>11558.82</v>
      </c>
      <c r="AK252" s="1">
        <v>0</v>
      </c>
      <c r="AL252" s="1">
        <v>8844.66</v>
      </c>
      <c r="AM252" s="1">
        <v>0</v>
      </c>
      <c r="AN252" s="1">
        <v>13923.48</v>
      </c>
      <c r="AO252" s="1">
        <v>0</v>
      </c>
      <c r="AP252" s="1">
        <v>17715.67</v>
      </c>
      <c r="AQ252" s="1">
        <v>0</v>
      </c>
      <c r="AR252" s="1">
        <v>25845.83</v>
      </c>
      <c r="AS252" s="1">
        <v>0</v>
      </c>
      <c r="AT252" s="1">
        <v>13360.78</v>
      </c>
      <c r="AU252" s="1">
        <v>0</v>
      </c>
      <c r="AV252" s="1">
        <v>8844.66</v>
      </c>
      <c r="AW252" s="6">
        <f t="shared" si="86"/>
        <v>0</v>
      </c>
      <c r="AX252" s="6">
        <f t="shared" si="87"/>
        <v>212060.11000000004</v>
      </c>
      <c r="AY252" s="4">
        <f t="shared" si="88"/>
        <v>212060.11000000004</v>
      </c>
      <c r="AZ252" s="1"/>
      <c r="BA252" s="1"/>
      <c r="BB252" s="1"/>
      <c r="BC252" s="1"/>
      <c r="BD252" s="3">
        <f t="shared" si="81"/>
        <v>0</v>
      </c>
      <c r="BE252" s="3">
        <f t="shared" si="82"/>
        <v>14122.129999999946</v>
      </c>
      <c r="BF252" s="13">
        <f t="shared" si="89"/>
        <v>14122.129999999946</v>
      </c>
      <c r="BG252" s="81">
        <v>0</v>
      </c>
      <c r="BH252" s="81"/>
      <c r="BI252" s="80"/>
      <c r="BJ252" s="80"/>
      <c r="BK252" s="1">
        <f t="shared" si="91"/>
        <v>0</v>
      </c>
      <c r="BL252" s="91"/>
      <c r="BM252" s="101">
        <f t="shared" si="90"/>
        <v>14122.129999999946</v>
      </c>
      <c r="BN252" s="104">
        <v>94118.81</v>
      </c>
    </row>
    <row r="253" spans="1:66" ht="15">
      <c r="A253" s="6">
        <v>249</v>
      </c>
      <c r="B253" s="40" t="s">
        <v>205</v>
      </c>
      <c r="C253" s="6">
        <v>9197</v>
      </c>
      <c r="D253" s="6">
        <v>671.4</v>
      </c>
      <c r="E253" s="35">
        <f t="shared" si="92"/>
        <v>9868.4</v>
      </c>
      <c r="F253" s="41">
        <v>3.1</v>
      </c>
      <c r="G253" s="41">
        <v>8.19</v>
      </c>
      <c r="H253" s="42">
        <f t="shared" si="93"/>
        <v>11.29</v>
      </c>
      <c r="I253" s="10">
        <f t="shared" si="94"/>
        <v>111414.23599999999</v>
      </c>
      <c r="J253" s="9">
        <f t="shared" si="95"/>
        <v>668485.416</v>
      </c>
      <c r="K253" s="32">
        <v>3.32</v>
      </c>
      <c r="L253" s="32">
        <v>8.75</v>
      </c>
      <c r="M253" s="42">
        <f t="shared" si="96"/>
        <v>12.07</v>
      </c>
      <c r="N253" s="10">
        <f t="shared" si="101"/>
        <v>119111.588</v>
      </c>
      <c r="O253" s="9">
        <f t="shared" si="98"/>
        <v>714669.528</v>
      </c>
      <c r="P253" s="55">
        <f t="shared" si="99"/>
        <v>1383154.9440000001</v>
      </c>
      <c r="Q253" s="8"/>
      <c r="R253" s="55">
        <f t="shared" si="102"/>
        <v>1383154.9440000001</v>
      </c>
      <c r="S253" s="111">
        <v>1381970.76</v>
      </c>
      <c r="T253" s="3">
        <v>0</v>
      </c>
      <c r="U253" s="1">
        <v>115164.23</v>
      </c>
      <c r="V253" s="82">
        <f t="shared" si="84"/>
        <v>0</v>
      </c>
      <c r="W253" s="82">
        <f t="shared" si="85"/>
        <v>1381970.76</v>
      </c>
      <c r="X253" s="3"/>
      <c r="Y253" s="6">
        <v>0</v>
      </c>
      <c r="Z253" s="6">
        <v>82133.93</v>
      </c>
      <c r="AA253" s="6"/>
      <c r="AB253" s="6">
        <v>55802.97</v>
      </c>
      <c r="AC253" s="1">
        <v>0</v>
      </c>
      <c r="AD253" s="1">
        <v>86310.89</v>
      </c>
      <c r="AE253" s="1"/>
      <c r="AF253" s="3">
        <v>111716.74</v>
      </c>
      <c r="AG253" s="1">
        <v>0</v>
      </c>
      <c r="AH253" s="1">
        <v>57635.09</v>
      </c>
      <c r="AI253" s="1">
        <v>0</v>
      </c>
      <c r="AJ253" s="1">
        <v>478099.01</v>
      </c>
      <c r="AK253" s="1">
        <v>0</v>
      </c>
      <c r="AL253" s="1">
        <v>259450.08</v>
      </c>
      <c r="AM253" s="1">
        <v>0</v>
      </c>
      <c r="AN253" s="1">
        <v>66207.56</v>
      </c>
      <c r="AO253" s="1">
        <v>0</v>
      </c>
      <c r="AP253" s="1">
        <v>130307.47</v>
      </c>
      <c r="AQ253" s="1">
        <v>0</v>
      </c>
      <c r="AR253" s="1">
        <v>53638.72</v>
      </c>
      <c r="AS253" s="1">
        <v>0</v>
      </c>
      <c r="AT253" s="1">
        <v>89708.99</v>
      </c>
      <c r="AU253" s="1">
        <v>0</v>
      </c>
      <c r="AV253" s="1">
        <v>54669.54</v>
      </c>
      <c r="AW253" s="6">
        <f t="shared" si="86"/>
        <v>0</v>
      </c>
      <c r="AX253" s="6">
        <f t="shared" si="87"/>
        <v>1525680.99</v>
      </c>
      <c r="AY253" s="4">
        <f t="shared" si="88"/>
        <v>1525680.99</v>
      </c>
      <c r="AZ253" s="1"/>
      <c r="BA253" s="1"/>
      <c r="BB253" s="1"/>
      <c r="BC253" s="2">
        <v>31181.68</v>
      </c>
      <c r="BD253" s="3">
        <f t="shared" si="81"/>
        <v>0</v>
      </c>
      <c r="BE253" s="3">
        <f t="shared" si="82"/>
        <v>-174891.90999999997</v>
      </c>
      <c r="BF253" s="94">
        <f t="shared" si="89"/>
        <v>-174891.90999999997</v>
      </c>
      <c r="BG253" s="81">
        <v>101571.14</v>
      </c>
      <c r="BH253" s="81">
        <v>6000</v>
      </c>
      <c r="BI253" s="80">
        <v>6998</v>
      </c>
      <c r="BJ253" s="80">
        <v>199793.01</v>
      </c>
      <c r="BK253" s="6">
        <f t="shared" si="91"/>
        <v>314362.15</v>
      </c>
      <c r="BL253" s="13">
        <v>0</v>
      </c>
      <c r="BM253" s="101">
        <f t="shared" si="90"/>
        <v>139470.24000000005</v>
      </c>
      <c r="BN253" s="104">
        <v>774821.71</v>
      </c>
    </row>
    <row r="254" spans="1:66" ht="15">
      <c r="A254" s="6">
        <v>250</v>
      </c>
      <c r="B254" s="31" t="s">
        <v>206</v>
      </c>
      <c r="C254" s="6">
        <v>5420.2</v>
      </c>
      <c r="D254" s="6">
        <v>1711.1</v>
      </c>
      <c r="E254" s="35">
        <f t="shared" si="92"/>
        <v>7131.299999999999</v>
      </c>
      <c r="F254" s="32">
        <v>3.1</v>
      </c>
      <c r="G254" s="32">
        <v>7.47</v>
      </c>
      <c r="H254" s="33">
        <f t="shared" si="93"/>
        <v>10.57</v>
      </c>
      <c r="I254" s="10">
        <f t="shared" si="94"/>
        <v>75377.841</v>
      </c>
      <c r="J254" s="9">
        <f t="shared" si="95"/>
        <v>452267.046</v>
      </c>
      <c r="K254" s="32">
        <v>3.32</v>
      </c>
      <c r="L254" s="32">
        <v>7.98</v>
      </c>
      <c r="M254" s="33">
        <f t="shared" si="96"/>
        <v>11.3</v>
      </c>
      <c r="N254" s="10">
        <f t="shared" si="101"/>
        <v>80583.69</v>
      </c>
      <c r="O254" s="9">
        <f t="shared" si="98"/>
        <v>483502.14</v>
      </c>
      <c r="P254" s="55">
        <f t="shared" si="99"/>
        <v>935769.186</v>
      </c>
      <c r="Q254" s="8"/>
      <c r="R254" s="55">
        <f t="shared" si="102"/>
        <v>935769.186</v>
      </c>
      <c r="S254" s="111">
        <v>934913.4</v>
      </c>
      <c r="T254" s="3">
        <v>46008.29</v>
      </c>
      <c r="U254" s="1">
        <v>31901.16</v>
      </c>
      <c r="V254" s="82">
        <f t="shared" si="84"/>
        <v>552099.48</v>
      </c>
      <c r="W254" s="82">
        <f t="shared" si="85"/>
        <v>382813.92</v>
      </c>
      <c r="X254" s="3"/>
      <c r="Y254" s="6">
        <v>49778.02</v>
      </c>
      <c r="Z254" s="6">
        <v>15512.88</v>
      </c>
      <c r="AA254" s="6">
        <v>29756.9</v>
      </c>
      <c r="AB254" s="6">
        <v>16909.42</v>
      </c>
      <c r="AC254" s="1">
        <v>136998.77</v>
      </c>
      <c r="AD254" s="1">
        <v>14403.96</v>
      </c>
      <c r="AE254" s="1">
        <v>20338.15</v>
      </c>
      <c r="AF254" s="3">
        <v>25988.16</v>
      </c>
      <c r="AG254" s="1">
        <v>17685.62</v>
      </c>
      <c r="AH254" s="1">
        <v>52877.18</v>
      </c>
      <c r="AI254" s="1">
        <v>140451.31</v>
      </c>
      <c r="AJ254" s="1">
        <v>82626.02</v>
      </c>
      <c r="AK254" s="1">
        <v>128476.44</v>
      </c>
      <c r="AL254" s="1">
        <v>34805.91</v>
      </c>
      <c r="AM254" s="1">
        <v>55171.32</v>
      </c>
      <c r="AN254" s="1">
        <v>24087.92</v>
      </c>
      <c r="AO254" s="1">
        <v>30952.79</v>
      </c>
      <c r="AP254" s="1">
        <v>19946.6</v>
      </c>
      <c r="AQ254" s="1">
        <v>18897.95</v>
      </c>
      <c r="AR254" s="1">
        <v>15402.34</v>
      </c>
      <c r="AS254" s="1">
        <v>25893.61</v>
      </c>
      <c r="AT254" s="1">
        <v>59747.03</v>
      </c>
      <c r="AU254" s="1">
        <v>20034.33</v>
      </c>
      <c r="AV254" s="1">
        <v>21589</v>
      </c>
      <c r="AW254" s="6">
        <f t="shared" si="86"/>
        <v>674435.21</v>
      </c>
      <c r="AX254" s="6">
        <f t="shared" si="87"/>
        <v>383896.42000000004</v>
      </c>
      <c r="AY254" s="4">
        <f t="shared" si="88"/>
        <v>1058331.63</v>
      </c>
      <c r="AZ254" s="1"/>
      <c r="BA254" s="1"/>
      <c r="BB254" s="1"/>
      <c r="BC254" s="1"/>
      <c r="BD254" s="3">
        <f t="shared" si="81"/>
        <v>-122335.72999999998</v>
      </c>
      <c r="BE254" s="3">
        <f t="shared" si="82"/>
        <v>-1082.5000000000582</v>
      </c>
      <c r="BF254" s="94">
        <f t="shared" si="89"/>
        <v>-123418.23000000004</v>
      </c>
      <c r="BG254" s="81">
        <v>136196.03</v>
      </c>
      <c r="BH254" s="81"/>
      <c r="BI254" s="80">
        <v>3682</v>
      </c>
      <c r="BJ254" s="80"/>
      <c r="BK254" s="6">
        <f t="shared" si="91"/>
        <v>139878.03</v>
      </c>
      <c r="BL254" s="13">
        <v>0</v>
      </c>
      <c r="BM254" s="101">
        <f t="shared" si="90"/>
        <v>16459.79999999996</v>
      </c>
      <c r="BN254" s="104">
        <v>339699.53</v>
      </c>
    </row>
    <row r="255" spans="1:66" ht="15">
      <c r="A255" s="6">
        <v>251</v>
      </c>
      <c r="B255" s="31" t="s">
        <v>207</v>
      </c>
      <c r="C255" s="6">
        <v>2233.7</v>
      </c>
      <c r="D255" s="6">
        <v>517.5</v>
      </c>
      <c r="E255" s="35">
        <f aca="true" t="shared" si="103" ref="E255:E296">C255+D255</f>
        <v>2751.2</v>
      </c>
      <c r="F255" s="32">
        <v>3.1</v>
      </c>
      <c r="G255" s="32">
        <v>7.68</v>
      </c>
      <c r="H255" s="33">
        <f t="shared" si="93"/>
        <v>10.78</v>
      </c>
      <c r="I255" s="10">
        <f t="shared" si="94"/>
        <v>29657.935999999998</v>
      </c>
      <c r="J255" s="9">
        <f t="shared" si="95"/>
        <v>177947.61599999998</v>
      </c>
      <c r="K255" s="32">
        <v>3.32</v>
      </c>
      <c r="L255" s="32">
        <v>8.2</v>
      </c>
      <c r="M255" s="33">
        <f t="shared" si="96"/>
        <v>11.52</v>
      </c>
      <c r="N255" s="10">
        <f t="shared" si="101"/>
        <v>31693.823999999997</v>
      </c>
      <c r="O255" s="9">
        <f t="shared" si="98"/>
        <v>190162.944</v>
      </c>
      <c r="P255" s="55">
        <f t="shared" si="99"/>
        <v>368110.55999999994</v>
      </c>
      <c r="Q255" s="8"/>
      <c r="R255" s="55">
        <f t="shared" si="102"/>
        <v>368110.55999999994</v>
      </c>
      <c r="S255" s="111">
        <v>367780.44</v>
      </c>
      <c r="T255" s="3">
        <v>18305.11</v>
      </c>
      <c r="U255" s="1">
        <v>12343.26</v>
      </c>
      <c r="V255" s="82">
        <f t="shared" si="84"/>
        <v>219661.32</v>
      </c>
      <c r="W255" s="82">
        <f t="shared" si="85"/>
        <v>148119.12</v>
      </c>
      <c r="X255" s="3"/>
      <c r="Y255" s="6">
        <v>6822.98</v>
      </c>
      <c r="Z255" s="6">
        <v>6884.08</v>
      </c>
      <c r="AA255" s="6">
        <v>7233.69</v>
      </c>
      <c r="AB255" s="6">
        <v>5775.16</v>
      </c>
      <c r="AC255" s="1">
        <v>51118.15</v>
      </c>
      <c r="AD255" s="1">
        <v>11197.1</v>
      </c>
      <c r="AE255" s="1">
        <v>8278.91</v>
      </c>
      <c r="AF255" s="3">
        <v>7175.14</v>
      </c>
      <c r="AG255" s="1">
        <v>8820.41</v>
      </c>
      <c r="AH255" s="1">
        <v>5775.16</v>
      </c>
      <c r="AI255" s="1">
        <v>10852.57</v>
      </c>
      <c r="AJ255" s="1">
        <v>5775.16</v>
      </c>
      <c r="AK255" s="1">
        <v>10857.15</v>
      </c>
      <c r="AL255" s="1">
        <v>6160.33</v>
      </c>
      <c r="AM255" s="1">
        <v>10529.52</v>
      </c>
      <c r="AN255" s="1">
        <v>6987.75</v>
      </c>
      <c r="AO255" s="1">
        <v>19985.35</v>
      </c>
      <c r="AP255" s="1">
        <v>17084.95</v>
      </c>
      <c r="AQ255" s="1">
        <v>15521.53</v>
      </c>
      <c r="AR255" s="1">
        <v>7137.48</v>
      </c>
      <c r="AS255" s="1">
        <v>21641.65</v>
      </c>
      <c r="AT255" s="1">
        <v>13068.84</v>
      </c>
      <c r="AU255" s="1">
        <v>7290.68</v>
      </c>
      <c r="AV255" s="1">
        <v>14596.26</v>
      </c>
      <c r="AW255" s="6">
        <f t="shared" si="86"/>
        <v>178952.58999999997</v>
      </c>
      <c r="AX255" s="6">
        <f t="shared" si="87"/>
        <v>107617.40999999999</v>
      </c>
      <c r="AY255" s="4">
        <f t="shared" si="88"/>
        <v>286569.99999999994</v>
      </c>
      <c r="AZ255" s="2">
        <v>26729.27</v>
      </c>
      <c r="BA255" s="1"/>
      <c r="BB255" s="1"/>
      <c r="BC255" s="1"/>
      <c r="BD255" s="3">
        <f t="shared" si="81"/>
        <v>13979.46000000004</v>
      </c>
      <c r="BE255" s="3">
        <f t="shared" si="82"/>
        <v>40501.71000000001</v>
      </c>
      <c r="BF255" s="13">
        <f t="shared" si="89"/>
        <v>54481.17000000004</v>
      </c>
      <c r="BG255" s="81">
        <v>0</v>
      </c>
      <c r="BH255" s="81"/>
      <c r="BI255" s="80">
        <v>2306</v>
      </c>
      <c r="BJ255" s="80"/>
      <c r="BK255" s="1">
        <f t="shared" si="91"/>
        <v>2306</v>
      </c>
      <c r="BL255" s="91"/>
      <c r="BM255" s="101">
        <f t="shared" si="90"/>
        <v>56787.17000000004</v>
      </c>
      <c r="BN255" s="104">
        <v>924120.17</v>
      </c>
    </row>
    <row r="256" spans="1:66" ht="15">
      <c r="A256" s="6">
        <v>252</v>
      </c>
      <c r="B256" s="40" t="s">
        <v>208</v>
      </c>
      <c r="C256" s="6">
        <v>2547.1</v>
      </c>
      <c r="D256" s="6">
        <v>667.6</v>
      </c>
      <c r="E256" s="35">
        <f t="shared" si="103"/>
        <v>3214.7</v>
      </c>
      <c r="F256" s="41">
        <v>3.1</v>
      </c>
      <c r="G256" s="41">
        <v>7.8</v>
      </c>
      <c r="H256" s="42">
        <f aca="true" t="shared" si="104" ref="H256:H296">F256+G256</f>
        <v>10.9</v>
      </c>
      <c r="I256" s="10">
        <f aca="true" t="shared" si="105" ref="I256:I296">H256*E256</f>
        <v>35040.229999999996</v>
      </c>
      <c r="J256" s="9">
        <f aca="true" t="shared" si="106" ref="J256:J297">I256*6</f>
        <v>210241.37999999998</v>
      </c>
      <c r="K256" s="32">
        <v>3.32</v>
      </c>
      <c r="L256" s="32">
        <v>8.33</v>
      </c>
      <c r="M256" s="42">
        <f t="shared" si="96"/>
        <v>11.65</v>
      </c>
      <c r="N256" s="10">
        <f t="shared" si="101"/>
        <v>37451.255</v>
      </c>
      <c r="O256" s="9">
        <f aca="true" t="shared" si="107" ref="O256:O297">N256*6</f>
        <v>224707.52999999997</v>
      </c>
      <c r="P256" s="55">
        <f aca="true" t="shared" si="108" ref="P256:P296">J256+O256</f>
        <v>434948.9099999999</v>
      </c>
      <c r="Q256" s="8"/>
      <c r="R256" s="55">
        <f t="shared" si="102"/>
        <v>434948.9099999999</v>
      </c>
      <c r="S256" s="111">
        <v>434563.14</v>
      </c>
      <c r="T256" s="3">
        <v>0</v>
      </c>
      <c r="U256" s="1">
        <v>36213.6</v>
      </c>
      <c r="V256" s="82">
        <f t="shared" si="84"/>
        <v>0</v>
      </c>
      <c r="W256" s="82">
        <f t="shared" si="85"/>
        <v>434563.19999999995</v>
      </c>
      <c r="X256" s="3"/>
      <c r="Y256" s="6">
        <v>0</v>
      </c>
      <c r="Z256" s="6">
        <v>18247.9</v>
      </c>
      <c r="AA256" s="6"/>
      <c r="AB256" s="6">
        <v>49443.24</v>
      </c>
      <c r="AC256" s="1">
        <v>0</v>
      </c>
      <c r="AD256" s="1">
        <v>15530.49</v>
      </c>
      <c r="AE256" s="1"/>
      <c r="AF256" s="3">
        <v>14660.72</v>
      </c>
      <c r="AG256" s="1">
        <v>0</v>
      </c>
      <c r="AH256" s="1">
        <v>26353.68</v>
      </c>
      <c r="AI256" s="1">
        <v>0</v>
      </c>
      <c r="AJ256" s="1">
        <v>17665.43</v>
      </c>
      <c r="AK256" s="1">
        <v>0</v>
      </c>
      <c r="AL256" s="1">
        <v>24533.43</v>
      </c>
      <c r="AM256" s="1">
        <v>0</v>
      </c>
      <c r="AN256" s="1">
        <v>23303.36</v>
      </c>
      <c r="AO256" s="1">
        <v>0</v>
      </c>
      <c r="AP256" s="1">
        <v>20965.7</v>
      </c>
      <c r="AQ256" s="1">
        <v>0</v>
      </c>
      <c r="AR256" s="1">
        <v>17085.25</v>
      </c>
      <c r="AS256" s="1">
        <v>0</v>
      </c>
      <c r="AT256" s="1">
        <v>23806.88</v>
      </c>
      <c r="AU256" s="1">
        <v>0</v>
      </c>
      <c r="AV256" s="1">
        <v>29049.23</v>
      </c>
      <c r="AW256" s="6">
        <f t="shared" si="86"/>
        <v>0</v>
      </c>
      <c r="AX256" s="6">
        <f t="shared" si="87"/>
        <v>280645.31</v>
      </c>
      <c r="AY256" s="4">
        <f t="shared" si="88"/>
        <v>280645.31</v>
      </c>
      <c r="AZ256" s="1"/>
      <c r="BA256" s="1"/>
      <c r="BB256" s="1"/>
      <c r="BC256" s="1"/>
      <c r="BD256" s="3">
        <f t="shared" si="81"/>
        <v>0</v>
      </c>
      <c r="BE256" s="3">
        <f t="shared" si="82"/>
        <v>153917.88999999996</v>
      </c>
      <c r="BF256" s="13">
        <f t="shared" si="89"/>
        <v>153917.88999999996</v>
      </c>
      <c r="BG256" s="81">
        <v>100808.31</v>
      </c>
      <c r="BH256" s="81"/>
      <c r="BI256" s="80">
        <v>2306</v>
      </c>
      <c r="BJ256" s="80">
        <v>33650.95</v>
      </c>
      <c r="BK256" s="1">
        <f t="shared" si="91"/>
        <v>136765.26</v>
      </c>
      <c r="BL256" s="91"/>
      <c r="BM256" s="101">
        <f t="shared" si="90"/>
        <v>290683.14999999997</v>
      </c>
      <c r="BN256" s="104">
        <v>150143.61</v>
      </c>
    </row>
    <row r="257" spans="1:66" ht="15">
      <c r="A257" s="6">
        <v>253</v>
      </c>
      <c r="B257" s="40" t="s">
        <v>209</v>
      </c>
      <c r="C257" s="6">
        <v>1943.1</v>
      </c>
      <c r="D257" s="6">
        <v>119.4</v>
      </c>
      <c r="E257" s="35">
        <f t="shared" si="103"/>
        <v>2062.5</v>
      </c>
      <c r="F257" s="41">
        <v>3.1</v>
      </c>
      <c r="G257" s="41">
        <v>7.77</v>
      </c>
      <c r="H257" s="42">
        <f t="shared" si="104"/>
        <v>10.87</v>
      </c>
      <c r="I257" s="10">
        <f t="shared" si="105"/>
        <v>22419.375</v>
      </c>
      <c r="J257" s="9">
        <f t="shared" si="106"/>
        <v>134516.25</v>
      </c>
      <c r="K257" s="32">
        <v>3.32</v>
      </c>
      <c r="L257" s="32">
        <v>8.3</v>
      </c>
      <c r="M257" s="42">
        <f t="shared" si="96"/>
        <v>11.620000000000001</v>
      </c>
      <c r="N257" s="10">
        <f t="shared" si="101"/>
        <v>23966.250000000004</v>
      </c>
      <c r="O257" s="9">
        <f t="shared" si="107"/>
        <v>143797.50000000003</v>
      </c>
      <c r="P257" s="55">
        <f t="shared" si="108"/>
        <v>278313.75</v>
      </c>
      <c r="Q257" s="8"/>
      <c r="R257" s="55">
        <f t="shared" si="102"/>
        <v>278313.75</v>
      </c>
      <c r="S257" s="111">
        <v>278066.34</v>
      </c>
      <c r="T257" s="3">
        <v>0</v>
      </c>
      <c r="U257" s="1">
        <v>23172.2</v>
      </c>
      <c r="V257" s="82">
        <f t="shared" si="84"/>
        <v>0</v>
      </c>
      <c r="W257" s="82">
        <f t="shared" si="85"/>
        <v>278066.4</v>
      </c>
      <c r="X257" s="3"/>
      <c r="Y257" s="6">
        <v>0</v>
      </c>
      <c r="Z257" s="6">
        <v>13805.63</v>
      </c>
      <c r="AA257" s="6"/>
      <c r="AB257" s="6">
        <v>60832.57</v>
      </c>
      <c r="AC257" s="1">
        <v>0</v>
      </c>
      <c r="AD257" s="1">
        <v>11672.34</v>
      </c>
      <c r="AE257" s="1"/>
      <c r="AF257" s="3">
        <v>21637.62</v>
      </c>
      <c r="AG257" s="1">
        <v>0</v>
      </c>
      <c r="AH257" s="1">
        <v>22375.57</v>
      </c>
      <c r="AI257" s="1">
        <v>0</v>
      </c>
      <c r="AJ257" s="1">
        <v>13528.78</v>
      </c>
      <c r="AK257" s="1">
        <v>0</v>
      </c>
      <c r="AL257" s="1">
        <v>13718.01</v>
      </c>
      <c r="AM257" s="1">
        <v>0</v>
      </c>
      <c r="AN257" s="1">
        <v>16568.83</v>
      </c>
      <c r="AO257" s="1">
        <v>0</v>
      </c>
      <c r="AP257" s="1">
        <v>18607.5</v>
      </c>
      <c r="AQ257" s="1">
        <v>0</v>
      </c>
      <c r="AR257" s="1">
        <v>11274.33</v>
      </c>
      <c r="AS257" s="1">
        <v>0</v>
      </c>
      <c r="AT257" s="1">
        <v>11643.53</v>
      </c>
      <c r="AU257" s="1">
        <v>0</v>
      </c>
      <c r="AV257" s="1">
        <v>13764.27</v>
      </c>
      <c r="AW257" s="6">
        <f t="shared" si="86"/>
        <v>0</v>
      </c>
      <c r="AX257" s="6">
        <f t="shared" si="87"/>
        <v>229428.97999999995</v>
      </c>
      <c r="AY257" s="4">
        <f t="shared" si="88"/>
        <v>229428.97999999995</v>
      </c>
      <c r="AZ257" s="1"/>
      <c r="BA257" s="1"/>
      <c r="BB257" s="1"/>
      <c r="BC257" s="1"/>
      <c r="BD257" s="3">
        <f t="shared" si="81"/>
        <v>0</v>
      </c>
      <c r="BE257" s="3">
        <f t="shared" si="82"/>
        <v>48637.42000000007</v>
      </c>
      <c r="BF257" s="13">
        <f t="shared" si="89"/>
        <v>48637.42000000007</v>
      </c>
      <c r="BG257" s="81">
        <v>4952.54</v>
      </c>
      <c r="BH257" s="81"/>
      <c r="BI257" s="80"/>
      <c r="BJ257" s="80">
        <v>32189.47</v>
      </c>
      <c r="BK257" s="1">
        <f t="shared" si="91"/>
        <v>37142.01</v>
      </c>
      <c r="BL257" s="91"/>
      <c r="BM257" s="101">
        <f t="shared" si="90"/>
        <v>85779.43000000008</v>
      </c>
      <c r="BN257" s="104">
        <v>90376.65</v>
      </c>
    </row>
    <row r="258" spans="1:66" ht="15">
      <c r="A258" s="6">
        <v>254</v>
      </c>
      <c r="B258" s="31" t="s">
        <v>210</v>
      </c>
      <c r="C258" s="6">
        <v>2960.1</v>
      </c>
      <c r="D258" s="6">
        <v>456.7</v>
      </c>
      <c r="E258" s="35">
        <f t="shared" si="103"/>
        <v>3416.7999999999997</v>
      </c>
      <c r="F258" s="32">
        <v>3.1</v>
      </c>
      <c r="G258" s="32">
        <v>7.77</v>
      </c>
      <c r="H258" s="33">
        <f t="shared" si="104"/>
        <v>10.87</v>
      </c>
      <c r="I258" s="10">
        <f t="shared" si="105"/>
        <v>37140.615999999995</v>
      </c>
      <c r="J258" s="9">
        <f t="shared" si="106"/>
        <v>222843.69599999997</v>
      </c>
      <c r="K258" s="32">
        <v>3.32</v>
      </c>
      <c r="L258" s="32">
        <v>8.3</v>
      </c>
      <c r="M258" s="33">
        <f t="shared" si="96"/>
        <v>11.620000000000001</v>
      </c>
      <c r="N258" s="10">
        <f t="shared" si="101"/>
        <v>39703.216</v>
      </c>
      <c r="O258" s="9">
        <f t="shared" si="107"/>
        <v>238219.296</v>
      </c>
      <c r="P258" s="55">
        <f t="shared" si="108"/>
        <v>461062.99199999997</v>
      </c>
      <c r="Q258" s="8"/>
      <c r="R258" s="55">
        <f t="shared" si="102"/>
        <v>461062.99199999997</v>
      </c>
      <c r="S258" s="111">
        <v>460653</v>
      </c>
      <c r="T258" s="3">
        <v>23196.32</v>
      </c>
      <c r="U258" s="1">
        <v>15191.44</v>
      </c>
      <c r="V258" s="82">
        <f t="shared" si="84"/>
        <v>278355.83999999997</v>
      </c>
      <c r="W258" s="82">
        <f t="shared" si="85"/>
        <v>182297.28</v>
      </c>
      <c r="X258" s="3"/>
      <c r="Y258" s="6">
        <v>23191.77</v>
      </c>
      <c r="Z258" s="6">
        <v>8446.27</v>
      </c>
      <c r="AA258" s="6">
        <v>13973.43</v>
      </c>
      <c r="AB258" s="6">
        <v>6908.75</v>
      </c>
      <c r="AC258" s="1">
        <v>59835.83</v>
      </c>
      <c r="AD258" s="1">
        <v>13005.2</v>
      </c>
      <c r="AE258" s="1">
        <v>8473.66</v>
      </c>
      <c r="AF258" s="3">
        <v>8170.01</v>
      </c>
      <c r="AG258" s="1">
        <v>8912.36</v>
      </c>
      <c r="AH258" s="1">
        <v>13511.28</v>
      </c>
      <c r="AI258" s="1">
        <v>11176.45</v>
      </c>
      <c r="AJ258" s="1">
        <v>7749.59</v>
      </c>
      <c r="AK258" s="1">
        <v>16347.89</v>
      </c>
      <c r="AL258" s="1">
        <v>7387.1</v>
      </c>
      <c r="AM258" s="1">
        <v>16897.24</v>
      </c>
      <c r="AN258" s="1">
        <v>7387.1</v>
      </c>
      <c r="AO258" s="1">
        <v>11063</v>
      </c>
      <c r="AP258" s="1">
        <v>11600.36</v>
      </c>
      <c r="AQ258" s="1">
        <v>9916.32</v>
      </c>
      <c r="AR258" s="1">
        <v>9898.5</v>
      </c>
      <c r="AS258" s="1">
        <v>15554.24</v>
      </c>
      <c r="AT258" s="1">
        <v>24014.74</v>
      </c>
      <c r="AU258" s="1">
        <v>10057.68</v>
      </c>
      <c r="AV258" s="1">
        <v>12105.73</v>
      </c>
      <c r="AW258" s="6">
        <f t="shared" si="86"/>
        <v>205399.87</v>
      </c>
      <c r="AX258" s="6">
        <f t="shared" si="87"/>
        <v>130184.63</v>
      </c>
      <c r="AY258" s="4">
        <f t="shared" si="88"/>
        <v>335584.5</v>
      </c>
      <c r="AZ258" s="1"/>
      <c r="BA258" s="1"/>
      <c r="BB258" s="1"/>
      <c r="BC258" s="1"/>
      <c r="BD258" s="3">
        <f t="shared" si="81"/>
        <v>72955.96999999997</v>
      </c>
      <c r="BE258" s="3">
        <f t="shared" si="82"/>
        <v>52112.649999999994</v>
      </c>
      <c r="BF258" s="13">
        <f t="shared" si="89"/>
        <v>125068.61999999997</v>
      </c>
      <c r="BG258" s="81">
        <v>48106.02</v>
      </c>
      <c r="BH258" s="81"/>
      <c r="BI258" s="80">
        <v>2306</v>
      </c>
      <c r="BJ258" s="80"/>
      <c r="BK258" s="1">
        <f t="shared" si="91"/>
        <v>50412.02</v>
      </c>
      <c r="BL258" s="91"/>
      <c r="BM258" s="101">
        <f t="shared" si="90"/>
        <v>175480.63999999996</v>
      </c>
      <c r="BN258" s="104">
        <v>189630.23</v>
      </c>
    </row>
    <row r="259" spans="1:66" ht="15">
      <c r="A259" s="6">
        <v>255</v>
      </c>
      <c r="B259" s="40" t="s">
        <v>211</v>
      </c>
      <c r="C259" s="6">
        <v>2640.1</v>
      </c>
      <c r="D259" s="6">
        <v>495.9</v>
      </c>
      <c r="E259" s="35">
        <f t="shared" si="103"/>
        <v>3136</v>
      </c>
      <c r="F259" s="41">
        <v>3.1</v>
      </c>
      <c r="G259" s="41">
        <v>7.98</v>
      </c>
      <c r="H259" s="42">
        <f t="shared" si="104"/>
        <v>11.08</v>
      </c>
      <c r="I259" s="10">
        <f t="shared" si="105"/>
        <v>34746.88</v>
      </c>
      <c r="J259" s="9">
        <f t="shared" si="106"/>
        <v>208481.27999999997</v>
      </c>
      <c r="K259" s="32">
        <v>3.32</v>
      </c>
      <c r="L259" s="32">
        <v>8.52</v>
      </c>
      <c r="M259" s="42">
        <f t="shared" si="96"/>
        <v>11.84</v>
      </c>
      <c r="N259" s="10">
        <f t="shared" si="101"/>
        <v>37130.24</v>
      </c>
      <c r="O259" s="9">
        <f t="shared" si="107"/>
        <v>222781.44</v>
      </c>
      <c r="P259" s="55">
        <f t="shared" si="108"/>
        <v>431262.72</v>
      </c>
      <c r="Q259" s="8"/>
      <c r="R259" s="55">
        <f t="shared" si="102"/>
        <v>431262.72</v>
      </c>
      <c r="S259" s="111">
        <v>430886.4</v>
      </c>
      <c r="T259" s="3">
        <v>0</v>
      </c>
      <c r="U259" s="1">
        <v>35907.2</v>
      </c>
      <c r="V259" s="82">
        <f t="shared" si="84"/>
        <v>0</v>
      </c>
      <c r="W259" s="82">
        <f t="shared" si="85"/>
        <v>430886.39999999997</v>
      </c>
      <c r="X259" s="3"/>
      <c r="Y259" s="6">
        <v>0</v>
      </c>
      <c r="Z259" s="6">
        <v>14821.89</v>
      </c>
      <c r="AA259" s="6"/>
      <c r="AB259" s="6">
        <v>72624.05</v>
      </c>
      <c r="AC259" s="1">
        <v>0</v>
      </c>
      <c r="AD259" s="1">
        <v>14814.59</v>
      </c>
      <c r="AE259" s="1"/>
      <c r="AF259" s="3">
        <v>15960.81</v>
      </c>
      <c r="AG259" s="1">
        <v>0</v>
      </c>
      <c r="AH259" s="1">
        <v>93224.92</v>
      </c>
      <c r="AI259" s="1">
        <v>0</v>
      </c>
      <c r="AJ259" s="1">
        <v>29754.53</v>
      </c>
      <c r="AK259" s="1">
        <v>0</v>
      </c>
      <c r="AL259" s="1">
        <v>18255.23</v>
      </c>
      <c r="AM259" s="1">
        <v>0</v>
      </c>
      <c r="AN259" s="1">
        <v>21918.72</v>
      </c>
      <c r="AO259" s="1">
        <v>0</v>
      </c>
      <c r="AP259" s="1">
        <v>40405.6</v>
      </c>
      <c r="AQ259" s="1">
        <v>0</v>
      </c>
      <c r="AR259" s="1">
        <v>20442.26</v>
      </c>
      <c r="AS259" s="1">
        <v>0</v>
      </c>
      <c r="AT259" s="1">
        <v>33353.35</v>
      </c>
      <c r="AU259" s="1">
        <v>0</v>
      </c>
      <c r="AV259" s="1">
        <v>25751.2</v>
      </c>
      <c r="AW259" s="6">
        <f t="shared" si="86"/>
        <v>0</v>
      </c>
      <c r="AX259" s="6">
        <f t="shared" si="87"/>
        <v>401327.14999999997</v>
      </c>
      <c r="AY259" s="4">
        <f t="shared" si="88"/>
        <v>401327.14999999997</v>
      </c>
      <c r="AZ259" s="1"/>
      <c r="BA259" s="1"/>
      <c r="BB259" s="1"/>
      <c r="BC259" s="1"/>
      <c r="BD259" s="3">
        <f t="shared" si="81"/>
        <v>0</v>
      </c>
      <c r="BE259" s="3">
        <f t="shared" si="82"/>
        <v>29559.25</v>
      </c>
      <c r="BF259" s="13">
        <f t="shared" si="89"/>
        <v>29559.25</v>
      </c>
      <c r="BG259" s="81">
        <v>1588.94</v>
      </c>
      <c r="BH259" s="81"/>
      <c r="BI259" s="80">
        <v>2306</v>
      </c>
      <c r="BJ259" s="80"/>
      <c r="BK259" s="1">
        <f t="shared" si="91"/>
        <v>3894.94</v>
      </c>
      <c r="BL259" s="91"/>
      <c r="BM259" s="101">
        <f t="shared" si="90"/>
        <v>33454.19</v>
      </c>
      <c r="BN259" s="104">
        <v>193022.75</v>
      </c>
    </row>
    <row r="260" spans="1:66" ht="15">
      <c r="A260" s="6">
        <v>256</v>
      </c>
      <c r="B260" s="31" t="s">
        <v>212</v>
      </c>
      <c r="C260" s="6">
        <v>3891.5</v>
      </c>
      <c r="D260" s="6">
        <v>624.5</v>
      </c>
      <c r="E260" s="35">
        <f t="shared" si="103"/>
        <v>4516</v>
      </c>
      <c r="F260" s="32">
        <v>3.1</v>
      </c>
      <c r="G260" s="32">
        <v>7.98</v>
      </c>
      <c r="H260" s="33">
        <f t="shared" si="104"/>
        <v>11.08</v>
      </c>
      <c r="I260" s="10">
        <f t="shared" si="105"/>
        <v>50037.28</v>
      </c>
      <c r="J260" s="9">
        <f t="shared" si="106"/>
        <v>300223.68</v>
      </c>
      <c r="K260" s="32">
        <v>3.32</v>
      </c>
      <c r="L260" s="32">
        <v>8.52</v>
      </c>
      <c r="M260" s="33">
        <f t="shared" si="96"/>
        <v>11.84</v>
      </c>
      <c r="N260" s="10">
        <f t="shared" si="101"/>
        <v>53469.44</v>
      </c>
      <c r="O260" s="9">
        <f t="shared" si="107"/>
        <v>320816.64</v>
      </c>
      <c r="P260" s="55">
        <f t="shared" si="108"/>
        <v>621040.3200000001</v>
      </c>
      <c r="Q260" s="8"/>
      <c r="R260" s="55">
        <f t="shared" si="102"/>
        <v>621040.3200000001</v>
      </c>
      <c r="S260" s="111">
        <v>620498.4</v>
      </c>
      <c r="T260" s="3">
        <v>31603.87</v>
      </c>
      <c r="U260" s="1">
        <v>20104.33</v>
      </c>
      <c r="V260" s="82">
        <f t="shared" si="84"/>
        <v>379246.44</v>
      </c>
      <c r="W260" s="82">
        <f t="shared" si="85"/>
        <v>241251.96000000002</v>
      </c>
      <c r="X260" s="3"/>
      <c r="Y260" s="6">
        <v>132623.81</v>
      </c>
      <c r="Z260" s="6">
        <v>10591.4</v>
      </c>
      <c r="AA260" s="6">
        <v>48332.59</v>
      </c>
      <c r="AB260" s="6">
        <v>9251.82</v>
      </c>
      <c r="AC260" s="1">
        <v>31930.12</v>
      </c>
      <c r="AD260" s="1">
        <v>18853.4</v>
      </c>
      <c r="AE260" s="1">
        <v>11199.68</v>
      </c>
      <c r="AF260" s="3">
        <v>11137.17</v>
      </c>
      <c r="AG260" s="1">
        <v>11710.09</v>
      </c>
      <c r="AH260" s="1">
        <v>9756.32</v>
      </c>
      <c r="AI260" s="1">
        <v>27848.84</v>
      </c>
      <c r="AJ260" s="1">
        <v>15631.02</v>
      </c>
      <c r="AK260" s="1">
        <v>30449.28</v>
      </c>
      <c r="AL260" s="1">
        <v>14176.65</v>
      </c>
      <c r="AM260" s="1">
        <v>41087.56</v>
      </c>
      <c r="AN260" s="1">
        <v>13271.59</v>
      </c>
      <c r="AO260" s="1">
        <v>29433.19</v>
      </c>
      <c r="AP260" s="1">
        <v>23181.74</v>
      </c>
      <c r="AQ260" s="1">
        <v>11967.4</v>
      </c>
      <c r="AR260" s="1">
        <v>12545.54</v>
      </c>
      <c r="AS260" s="1">
        <v>14872.01</v>
      </c>
      <c r="AT260" s="1">
        <v>22548.12</v>
      </c>
      <c r="AU260" s="1">
        <v>15913.17</v>
      </c>
      <c r="AV260" s="1">
        <v>12830.92</v>
      </c>
      <c r="AW260" s="6">
        <f t="shared" si="86"/>
        <v>407367.74000000005</v>
      </c>
      <c r="AX260" s="6">
        <f t="shared" si="87"/>
        <v>173775.69</v>
      </c>
      <c r="AY260" s="4">
        <f t="shared" si="88"/>
        <v>581143.43</v>
      </c>
      <c r="AZ260" s="1"/>
      <c r="BA260" s="1"/>
      <c r="BB260" s="1"/>
      <c r="BC260" s="1"/>
      <c r="BD260" s="3">
        <f t="shared" si="81"/>
        <v>-28121.300000000047</v>
      </c>
      <c r="BE260" s="3">
        <f t="shared" si="82"/>
        <v>67476.27000000002</v>
      </c>
      <c r="BF260" s="13">
        <f t="shared" si="89"/>
        <v>39354.96999999997</v>
      </c>
      <c r="BG260" s="81">
        <v>22051.61</v>
      </c>
      <c r="BH260" s="81"/>
      <c r="BI260" s="80"/>
      <c r="BJ260" s="80"/>
      <c r="BK260" s="1">
        <f t="shared" si="91"/>
        <v>22051.61</v>
      </c>
      <c r="BL260" s="91"/>
      <c r="BM260" s="101">
        <f t="shared" si="90"/>
        <v>61406.57999999997</v>
      </c>
      <c r="BN260" s="104">
        <v>224782.7</v>
      </c>
    </row>
    <row r="261" spans="1:66" ht="15">
      <c r="A261" s="6">
        <v>257</v>
      </c>
      <c r="B261" s="31" t="s">
        <v>213</v>
      </c>
      <c r="C261" s="6">
        <v>4516.4</v>
      </c>
      <c r="D261" s="6">
        <v>0</v>
      </c>
      <c r="E261" s="35">
        <f t="shared" si="103"/>
        <v>4516.4</v>
      </c>
      <c r="F261" s="32">
        <v>3.1</v>
      </c>
      <c r="G261" s="32">
        <v>7.98</v>
      </c>
      <c r="H261" s="33">
        <f t="shared" si="104"/>
        <v>11.08</v>
      </c>
      <c r="I261" s="10">
        <f t="shared" si="105"/>
        <v>50041.712</v>
      </c>
      <c r="J261" s="9">
        <f t="shared" si="106"/>
        <v>300250.272</v>
      </c>
      <c r="K261" s="32">
        <v>3.32</v>
      </c>
      <c r="L261" s="32">
        <v>8.52</v>
      </c>
      <c r="M261" s="33">
        <f t="shared" si="96"/>
        <v>11.84</v>
      </c>
      <c r="N261" s="10">
        <f aca="true" t="shared" si="109" ref="N261:N296">E261*M261</f>
        <v>53474.17599999999</v>
      </c>
      <c r="O261" s="9">
        <f t="shared" si="107"/>
        <v>320845.056</v>
      </c>
      <c r="P261" s="55">
        <f t="shared" si="108"/>
        <v>621095.328</v>
      </c>
      <c r="Q261" s="8"/>
      <c r="R261" s="55">
        <f t="shared" si="102"/>
        <v>621095.328</v>
      </c>
      <c r="S261" s="111">
        <v>620553.3</v>
      </c>
      <c r="T261" s="3">
        <v>31606.67</v>
      </c>
      <c r="U261" s="1">
        <v>20106.11</v>
      </c>
      <c r="V261" s="82">
        <f t="shared" si="84"/>
        <v>379280.04</v>
      </c>
      <c r="W261" s="82">
        <f t="shared" si="85"/>
        <v>241273.32</v>
      </c>
      <c r="X261" s="3"/>
      <c r="Y261" s="6">
        <v>41803.2</v>
      </c>
      <c r="Z261" s="6">
        <v>10025.19</v>
      </c>
      <c r="AA261" s="6">
        <v>11200.67</v>
      </c>
      <c r="AB261" s="6">
        <v>10409.16</v>
      </c>
      <c r="AC261" s="1">
        <v>16989.87</v>
      </c>
      <c r="AD261" s="1">
        <v>13820.33</v>
      </c>
      <c r="AE261" s="1">
        <v>23792.44</v>
      </c>
      <c r="AF261" s="3">
        <v>9252.61</v>
      </c>
      <c r="AG261" s="1">
        <v>36386.23</v>
      </c>
      <c r="AH261" s="1">
        <v>15938.41</v>
      </c>
      <c r="AI261" s="1">
        <v>33552.42</v>
      </c>
      <c r="AJ261" s="1">
        <v>21027.87</v>
      </c>
      <c r="AK261" s="1">
        <v>45944.27</v>
      </c>
      <c r="AL261" s="1">
        <v>16464.47</v>
      </c>
      <c r="AM261" s="1">
        <v>63943.82</v>
      </c>
      <c r="AN261" s="1">
        <v>10389.4</v>
      </c>
      <c r="AO261" s="1">
        <v>13355.56</v>
      </c>
      <c r="AP261" s="1">
        <v>17447.2</v>
      </c>
      <c r="AQ261" s="1">
        <v>18345.77</v>
      </c>
      <c r="AR261" s="1">
        <v>25050.35</v>
      </c>
      <c r="AS261" s="1">
        <v>16434.67</v>
      </c>
      <c r="AT261" s="1">
        <v>11674</v>
      </c>
      <c r="AU261" s="1">
        <v>11968.46</v>
      </c>
      <c r="AV261" s="1">
        <v>22680.65</v>
      </c>
      <c r="AW261" s="6">
        <f t="shared" si="86"/>
        <v>333717.38</v>
      </c>
      <c r="AX261" s="6">
        <f t="shared" si="87"/>
        <v>184179.63999999998</v>
      </c>
      <c r="AY261" s="4">
        <f t="shared" si="88"/>
        <v>517897.02</v>
      </c>
      <c r="AZ261" s="1"/>
      <c r="BA261" s="1"/>
      <c r="BB261" s="1"/>
      <c r="BC261" s="1"/>
      <c r="BD261" s="3">
        <f aca="true" t="shared" si="110" ref="BD261:BD296">V261-AW261-AZ261-BB261</f>
        <v>45562.659999999974</v>
      </c>
      <c r="BE261" s="3">
        <f aca="true" t="shared" si="111" ref="BE261:BE296">W261-AX261-BA261-BC261</f>
        <v>57093.68000000002</v>
      </c>
      <c r="BF261" s="13">
        <f t="shared" si="89"/>
        <v>102656.34</v>
      </c>
      <c r="BG261" s="81">
        <v>1230.03</v>
      </c>
      <c r="BH261" s="81"/>
      <c r="BI261" s="80"/>
      <c r="BJ261" s="80">
        <v>32127.82</v>
      </c>
      <c r="BK261" s="1">
        <f t="shared" si="91"/>
        <v>33357.85</v>
      </c>
      <c r="BL261" s="91"/>
      <c r="BM261" s="101">
        <f t="shared" si="90"/>
        <v>136014.19</v>
      </c>
      <c r="BN261" s="104">
        <v>255522.69</v>
      </c>
    </row>
    <row r="262" spans="1:66" ht="15">
      <c r="A262" s="6">
        <v>258</v>
      </c>
      <c r="B262" s="31" t="s">
        <v>214</v>
      </c>
      <c r="C262" s="6">
        <v>4577.7</v>
      </c>
      <c r="D262" s="6">
        <v>252.3</v>
      </c>
      <c r="E262" s="35">
        <f t="shared" si="103"/>
        <v>4830</v>
      </c>
      <c r="F262" s="32">
        <v>3.1</v>
      </c>
      <c r="G262" s="32">
        <v>7.86</v>
      </c>
      <c r="H262" s="33">
        <f t="shared" si="104"/>
        <v>10.96</v>
      </c>
      <c r="I262" s="10">
        <f t="shared" si="105"/>
        <v>52936.8</v>
      </c>
      <c r="J262" s="9">
        <f t="shared" si="106"/>
        <v>317620.80000000005</v>
      </c>
      <c r="K262" s="32">
        <v>3.32</v>
      </c>
      <c r="L262" s="32">
        <v>8.39</v>
      </c>
      <c r="M262" s="33">
        <f t="shared" si="96"/>
        <v>11.71</v>
      </c>
      <c r="N262" s="10">
        <f t="shared" si="109"/>
        <v>56559.3</v>
      </c>
      <c r="O262" s="9">
        <f t="shared" si="107"/>
        <v>339355.80000000005</v>
      </c>
      <c r="P262" s="55">
        <f t="shared" si="108"/>
        <v>656976.6000000001</v>
      </c>
      <c r="Q262" s="8">
        <v>76561.68</v>
      </c>
      <c r="R262" s="55">
        <f aca="true" t="shared" si="112" ref="R262:R296">P262-Q262</f>
        <v>580414.9200000002</v>
      </c>
      <c r="S262" s="111">
        <v>580125.12</v>
      </c>
      <c r="T262" s="3">
        <v>28977.82</v>
      </c>
      <c r="U262" s="1">
        <v>19365.94</v>
      </c>
      <c r="V262" s="82">
        <f aca="true" t="shared" si="113" ref="V262:V296">T262*12</f>
        <v>347733.83999999997</v>
      </c>
      <c r="W262" s="82">
        <f aca="true" t="shared" si="114" ref="W262:W296">U262*12</f>
        <v>232391.27999999997</v>
      </c>
      <c r="X262" s="3"/>
      <c r="Y262" s="6">
        <v>55278.66</v>
      </c>
      <c r="Z262" s="6">
        <v>16686.69</v>
      </c>
      <c r="AA262" s="6">
        <v>13683.2</v>
      </c>
      <c r="AB262" s="6">
        <v>11101.85</v>
      </c>
      <c r="AC262" s="1">
        <v>16054.73</v>
      </c>
      <c r="AD262" s="1">
        <v>18556.23</v>
      </c>
      <c r="AE262" s="1">
        <v>11978.4</v>
      </c>
      <c r="AF262" s="3">
        <v>14062.36</v>
      </c>
      <c r="AG262" s="1">
        <v>16054.84</v>
      </c>
      <c r="AH262" s="1">
        <v>28516.29</v>
      </c>
      <c r="AI262" s="1">
        <v>37749.69</v>
      </c>
      <c r="AJ262" s="1">
        <v>23774.01</v>
      </c>
      <c r="AK262" s="1">
        <v>96923.12</v>
      </c>
      <c r="AL262" s="1">
        <v>14555.58</v>
      </c>
      <c r="AM262" s="1">
        <v>33001.58</v>
      </c>
      <c r="AN262" s="1">
        <v>10890.4</v>
      </c>
      <c r="AO262" s="1">
        <v>51014.99</v>
      </c>
      <c r="AP262" s="1">
        <v>11620.06</v>
      </c>
      <c r="AQ262" s="1">
        <v>24523.9</v>
      </c>
      <c r="AR262" s="1">
        <v>13050.98</v>
      </c>
      <c r="AS262" s="1">
        <v>17141.28</v>
      </c>
      <c r="AT262" s="1">
        <v>14814.18</v>
      </c>
      <c r="AU262" s="1">
        <v>19449.51</v>
      </c>
      <c r="AV262" s="1">
        <v>14573.37</v>
      </c>
      <c r="AW262" s="6">
        <f aca="true" t="shared" si="115" ref="AW262:AW296">Y262+AA262+AC262+AE262+AG262+AI262+AK262+AM262+AO262+AQ262+AS262+AU262</f>
        <v>392853.9</v>
      </c>
      <c r="AX262" s="6">
        <f aca="true" t="shared" si="116" ref="AX262:AX296">Z262+AB262+AD262+AF262+AH262+AJ262+AL262+AN262+AP262+AR262+AT262+AV262</f>
        <v>192202</v>
      </c>
      <c r="AY262" s="4">
        <f aca="true" t="shared" si="117" ref="AY262:AY296">AW262+AX262</f>
        <v>585055.9</v>
      </c>
      <c r="AZ262" s="1"/>
      <c r="BA262" s="1"/>
      <c r="BB262" s="1"/>
      <c r="BC262" s="1"/>
      <c r="BD262" s="3">
        <f t="shared" si="110"/>
        <v>-45120.060000000056</v>
      </c>
      <c r="BE262" s="3">
        <f t="shared" si="111"/>
        <v>40189.27999999997</v>
      </c>
      <c r="BF262" s="94">
        <f aca="true" t="shared" si="118" ref="BF262:BF296">BD262+BE262</f>
        <v>-4930.780000000086</v>
      </c>
      <c r="BG262" s="81">
        <v>0</v>
      </c>
      <c r="BH262" s="81"/>
      <c r="BI262" s="80">
        <v>1720</v>
      </c>
      <c r="BJ262" s="80"/>
      <c r="BK262" s="6">
        <f t="shared" si="91"/>
        <v>1720</v>
      </c>
      <c r="BL262" s="94">
        <f>BF262+BK262</f>
        <v>-3210.780000000086</v>
      </c>
      <c r="BM262" s="96">
        <f t="shared" si="90"/>
        <v>-3210.780000000086</v>
      </c>
      <c r="BN262" s="104">
        <v>135778.6</v>
      </c>
    </row>
    <row r="263" spans="1:66" ht="15">
      <c r="A263" s="6">
        <v>259</v>
      </c>
      <c r="B263" s="31" t="s">
        <v>215</v>
      </c>
      <c r="C263" s="6">
        <v>3741.7</v>
      </c>
      <c r="D263" s="6">
        <v>0</v>
      </c>
      <c r="E263" s="35">
        <f t="shared" si="103"/>
        <v>3741.7</v>
      </c>
      <c r="F263" s="32">
        <v>3.1</v>
      </c>
      <c r="G263" s="32">
        <v>8.4</v>
      </c>
      <c r="H263" s="33">
        <f t="shared" si="104"/>
        <v>11.5</v>
      </c>
      <c r="I263" s="10">
        <f t="shared" si="105"/>
        <v>43029.549999999996</v>
      </c>
      <c r="J263" s="9">
        <f t="shared" si="106"/>
        <v>258177.3</v>
      </c>
      <c r="K263" s="32">
        <v>3.32</v>
      </c>
      <c r="L263" s="32">
        <v>8.97</v>
      </c>
      <c r="M263" s="33">
        <f t="shared" si="96"/>
        <v>12.290000000000001</v>
      </c>
      <c r="N263" s="10">
        <f t="shared" si="109"/>
        <v>45985.493</v>
      </c>
      <c r="O263" s="9">
        <f t="shared" si="107"/>
        <v>275912.958</v>
      </c>
      <c r="P263" s="55">
        <f t="shared" si="108"/>
        <v>534090.2579999999</v>
      </c>
      <c r="Q263" s="8">
        <v>117345.32</v>
      </c>
      <c r="R263" s="55">
        <f t="shared" si="112"/>
        <v>416744.9379999999</v>
      </c>
      <c r="S263" s="111">
        <v>416295.94</v>
      </c>
      <c r="T263" s="3">
        <v>19928.99</v>
      </c>
      <c r="U263" s="1">
        <v>14762.34</v>
      </c>
      <c r="V263" s="82">
        <f t="shared" si="113"/>
        <v>239147.88</v>
      </c>
      <c r="W263" s="82">
        <f t="shared" si="114"/>
        <v>177148.08000000002</v>
      </c>
      <c r="X263" s="3"/>
      <c r="Y263" s="6">
        <v>9711.84</v>
      </c>
      <c r="Z263" s="6">
        <v>13247.57</v>
      </c>
      <c r="AA263" s="6">
        <v>10157.37</v>
      </c>
      <c r="AB263" s="6">
        <v>14003.95</v>
      </c>
      <c r="AC263" s="1">
        <v>23292.51</v>
      </c>
      <c r="AD263" s="1">
        <v>17598.44</v>
      </c>
      <c r="AE263" s="1">
        <v>9279.42</v>
      </c>
      <c r="AF263" s="3">
        <v>8369.35</v>
      </c>
      <c r="AG263" s="1">
        <v>10634.7</v>
      </c>
      <c r="AH263" s="1">
        <v>15857.52</v>
      </c>
      <c r="AI263" s="1">
        <v>26112.76</v>
      </c>
      <c r="AJ263" s="1">
        <v>14105.65</v>
      </c>
      <c r="AK263" s="1">
        <v>9915.51</v>
      </c>
      <c r="AL263" s="1">
        <v>10311.44</v>
      </c>
      <c r="AM263" s="1">
        <v>33355.81</v>
      </c>
      <c r="AN263" s="1">
        <v>8434.82</v>
      </c>
      <c r="AO263" s="1">
        <v>18666.85</v>
      </c>
      <c r="AP263" s="1">
        <v>35399.6</v>
      </c>
      <c r="AQ263" s="1">
        <v>10684.8</v>
      </c>
      <c r="AR263" s="1">
        <v>9740.58</v>
      </c>
      <c r="AS263" s="1">
        <v>15232.81</v>
      </c>
      <c r="AT263" s="1">
        <v>15683.1</v>
      </c>
      <c r="AU263" s="1">
        <v>12164.8</v>
      </c>
      <c r="AV263" s="1">
        <v>9064.12</v>
      </c>
      <c r="AW263" s="6">
        <f t="shared" si="115"/>
        <v>189209.17999999996</v>
      </c>
      <c r="AX263" s="6">
        <f t="shared" si="116"/>
        <v>171816.13999999998</v>
      </c>
      <c r="AY263" s="4">
        <f t="shared" si="117"/>
        <v>361025.31999999995</v>
      </c>
      <c r="AZ263" s="1"/>
      <c r="BA263" s="1"/>
      <c r="BB263" s="1"/>
      <c r="BC263" s="1"/>
      <c r="BD263" s="3">
        <f t="shared" si="110"/>
        <v>49938.70000000004</v>
      </c>
      <c r="BE263" s="3">
        <f t="shared" si="111"/>
        <v>5331.940000000031</v>
      </c>
      <c r="BF263" s="13">
        <f t="shared" si="118"/>
        <v>55270.64000000007</v>
      </c>
      <c r="BG263" s="81">
        <v>0</v>
      </c>
      <c r="BH263" s="81"/>
      <c r="BI263" s="80"/>
      <c r="BJ263" s="80"/>
      <c r="BK263" s="1">
        <f t="shared" si="91"/>
        <v>0</v>
      </c>
      <c r="BL263" s="91"/>
      <c r="BM263" s="101">
        <f t="shared" si="90"/>
        <v>55270.64000000007</v>
      </c>
      <c r="BN263" s="104">
        <v>216245.73</v>
      </c>
    </row>
    <row r="264" spans="1:66" ht="15">
      <c r="A264" s="6">
        <v>260</v>
      </c>
      <c r="B264" s="31" t="s">
        <v>216</v>
      </c>
      <c r="C264" s="6">
        <v>4565.8</v>
      </c>
      <c r="D264" s="6">
        <v>324.8</v>
      </c>
      <c r="E264" s="35">
        <f t="shared" si="103"/>
        <v>4890.6</v>
      </c>
      <c r="F264" s="32">
        <v>3.1</v>
      </c>
      <c r="G264" s="32">
        <v>7.86</v>
      </c>
      <c r="H264" s="33">
        <f t="shared" si="104"/>
        <v>10.96</v>
      </c>
      <c r="I264" s="10">
        <f t="shared" si="105"/>
        <v>53600.97600000001</v>
      </c>
      <c r="J264" s="9">
        <f t="shared" si="106"/>
        <v>321605.856</v>
      </c>
      <c r="K264" s="32">
        <v>3.32</v>
      </c>
      <c r="L264" s="32">
        <v>8.39</v>
      </c>
      <c r="M264" s="33">
        <f t="shared" si="96"/>
        <v>11.71</v>
      </c>
      <c r="N264" s="10">
        <f t="shared" si="109"/>
        <v>57268.92600000001</v>
      </c>
      <c r="O264" s="9">
        <f t="shared" si="107"/>
        <v>343613.55600000004</v>
      </c>
      <c r="P264" s="55">
        <f t="shared" si="108"/>
        <v>665219.412</v>
      </c>
      <c r="Q264" s="8"/>
      <c r="R264" s="55">
        <f t="shared" si="112"/>
        <v>665219.412</v>
      </c>
      <c r="S264" s="111">
        <v>664926.01</v>
      </c>
      <c r="T264" s="3">
        <v>33475.91</v>
      </c>
      <c r="U264" s="1">
        <v>21934.59</v>
      </c>
      <c r="V264" s="82">
        <f t="shared" si="113"/>
        <v>401710.92000000004</v>
      </c>
      <c r="W264" s="82">
        <f t="shared" si="114"/>
        <v>263215.08</v>
      </c>
      <c r="X264" s="3"/>
      <c r="Y264" s="6">
        <v>6494.29</v>
      </c>
      <c r="Z264" s="6">
        <v>9989.78</v>
      </c>
      <c r="AA264" s="6">
        <v>6870.95</v>
      </c>
      <c r="AB264" s="6">
        <v>10595.69</v>
      </c>
      <c r="AC264" s="1">
        <v>6061.87</v>
      </c>
      <c r="AD264" s="1">
        <v>9989.78</v>
      </c>
      <c r="AE264" s="1">
        <v>6061.87</v>
      </c>
      <c r="AF264" s="3">
        <v>9989.78</v>
      </c>
      <c r="AG264" s="1">
        <v>6908.92</v>
      </c>
      <c r="AH264" s="1">
        <v>8568.58</v>
      </c>
      <c r="AI264" s="1">
        <v>7143.89</v>
      </c>
      <c r="AJ264" s="1">
        <v>16013.68</v>
      </c>
      <c r="AK264" s="1">
        <v>15520.96</v>
      </c>
      <c r="AL264" s="1">
        <v>11209.41</v>
      </c>
      <c r="AM264" s="1">
        <v>8330.81</v>
      </c>
      <c r="AN264" s="1">
        <v>13756.14</v>
      </c>
      <c r="AO264" s="1">
        <v>12960.09</v>
      </c>
      <c r="AP264" s="1">
        <v>10998.89</v>
      </c>
      <c r="AQ264" s="1">
        <v>26415.96</v>
      </c>
      <c r="AR264" s="1">
        <v>11179.41</v>
      </c>
      <c r="AS264" s="1">
        <v>12960.09</v>
      </c>
      <c r="AT264" s="1">
        <v>13979.02</v>
      </c>
      <c r="AU264" s="1">
        <v>14664.66</v>
      </c>
      <c r="AV264" s="1">
        <v>19636.5</v>
      </c>
      <c r="AW264" s="6">
        <f t="shared" si="115"/>
        <v>130394.35999999999</v>
      </c>
      <c r="AX264" s="6">
        <f t="shared" si="116"/>
        <v>145906.66</v>
      </c>
      <c r="AY264" s="4">
        <f t="shared" si="117"/>
        <v>276301.02</v>
      </c>
      <c r="AZ264" s="1"/>
      <c r="BA264" s="1"/>
      <c r="BB264" s="1"/>
      <c r="BC264" s="1"/>
      <c r="BD264" s="3">
        <f t="shared" si="110"/>
        <v>271316.56000000006</v>
      </c>
      <c r="BE264" s="3">
        <f t="shared" si="111"/>
        <v>117308.42000000001</v>
      </c>
      <c r="BF264" s="13">
        <f t="shared" si="118"/>
        <v>388624.9800000001</v>
      </c>
      <c r="BG264" s="81">
        <v>76937.55</v>
      </c>
      <c r="BH264" s="81"/>
      <c r="BI264" s="80"/>
      <c r="BJ264" s="80">
        <v>27743.34</v>
      </c>
      <c r="BK264" s="1">
        <f t="shared" si="91"/>
        <v>104680.89</v>
      </c>
      <c r="BL264" s="91"/>
      <c r="BM264" s="101">
        <f t="shared" si="90"/>
        <v>493305.8700000001</v>
      </c>
      <c r="BN264" s="104">
        <v>111861.06</v>
      </c>
    </row>
    <row r="265" spans="1:66" ht="15">
      <c r="A265" s="6">
        <v>261</v>
      </c>
      <c r="B265" s="40" t="s">
        <v>217</v>
      </c>
      <c r="C265" s="6">
        <v>4239.5</v>
      </c>
      <c r="D265" s="6">
        <v>277.2</v>
      </c>
      <c r="E265" s="35">
        <f t="shared" si="103"/>
        <v>4516.7</v>
      </c>
      <c r="F265" s="41">
        <v>3.1</v>
      </c>
      <c r="G265" s="41">
        <v>7.86</v>
      </c>
      <c r="H265" s="42">
        <f t="shared" si="104"/>
        <v>10.96</v>
      </c>
      <c r="I265" s="10">
        <f t="shared" si="105"/>
        <v>49503.032</v>
      </c>
      <c r="J265" s="9">
        <f t="shared" si="106"/>
        <v>297018.192</v>
      </c>
      <c r="K265" s="32">
        <v>3.32</v>
      </c>
      <c r="L265" s="32">
        <v>8.39</v>
      </c>
      <c r="M265" s="42">
        <f t="shared" si="96"/>
        <v>11.71</v>
      </c>
      <c r="N265" s="10">
        <f t="shared" si="109"/>
        <v>52890.557</v>
      </c>
      <c r="O265" s="9">
        <f t="shared" si="107"/>
        <v>317343.342</v>
      </c>
      <c r="P265" s="55">
        <f t="shared" si="108"/>
        <v>614361.534</v>
      </c>
      <c r="Q265" s="8">
        <v>72247.18</v>
      </c>
      <c r="R265" s="55">
        <f t="shared" si="112"/>
        <v>542114.354</v>
      </c>
      <c r="S265" s="111">
        <v>541843.34</v>
      </c>
      <c r="T265" s="3">
        <v>0</v>
      </c>
      <c r="U265" s="1">
        <v>45153.61</v>
      </c>
      <c r="V265" s="82">
        <f t="shared" si="113"/>
        <v>0</v>
      </c>
      <c r="W265" s="82">
        <f t="shared" si="114"/>
        <v>541843.3200000001</v>
      </c>
      <c r="X265" s="3"/>
      <c r="Y265" s="6">
        <v>0</v>
      </c>
      <c r="Z265" s="6">
        <v>53783.71</v>
      </c>
      <c r="AA265" s="6"/>
      <c r="AB265" s="6">
        <v>22620.79</v>
      </c>
      <c r="AC265" s="1">
        <v>0</v>
      </c>
      <c r="AD265" s="1">
        <v>29532</v>
      </c>
      <c r="AE265" s="1"/>
      <c r="AF265" s="3">
        <v>20680.76</v>
      </c>
      <c r="AG265" s="1">
        <v>0</v>
      </c>
      <c r="AH265" s="1">
        <v>18404.74</v>
      </c>
      <c r="AI265" s="1">
        <v>0</v>
      </c>
      <c r="AJ265" s="1">
        <v>233820.06</v>
      </c>
      <c r="AK265" s="1">
        <v>0</v>
      </c>
      <c r="AL265" s="1">
        <v>75172.02</v>
      </c>
      <c r="AM265" s="1">
        <v>0</v>
      </c>
      <c r="AN265" s="1">
        <v>36114.23</v>
      </c>
      <c r="AO265" s="1">
        <v>0</v>
      </c>
      <c r="AP265" s="1">
        <v>73361.88</v>
      </c>
      <c r="AQ265" s="1">
        <v>0</v>
      </c>
      <c r="AR265" s="1">
        <v>42420.5</v>
      </c>
      <c r="AS265" s="1">
        <v>0</v>
      </c>
      <c r="AT265" s="1">
        <v>29173.67</v>
      </c>
      <c r="AU265" s="1"/>
      <c r="AV265" s="1">
        <v>31449.9</v>
      </c>
      <c r="AW265" s="6">
        <f t="shared" si="115"/>
        <v>0</v>
      </c>
      <c r="AX265" s="6">
        <f t="shared" si="116"/>
        <v>666534.26</v>
      </c>
      <c r="AY265" s="4">
        <f t="shared" si="117"/>
        <v>666534.26</v>
      </c>
      <c r="AZ265" s="1"/>
      <c r="BA265" s="1"/>
      <c r="BB265" s="1"/>
      <c r="BC265" s="1"/>
      <c r="BD265" s="3">
        <f t="shared" si="110"/>
        <v>0</v>
      </c>
      <c r="BE265" s="3">
        <f t="shared" si="111"/>
        <v>-124690.93999999994</v>
      </c>
      <c r="BF265" s="94">
        <f t="shared" si="118"/>
        <v>-124690.93999999994</v>
      </c>
      <c r="BG265" s="81">
        <v>2059.15</v>
      </c>
      <c r="BH265" s="81"/>
      <c r="BI265" s="80"/>
      <c r="BJ265" s="80"/>
      <c r="BK265" s="6">
        <f t="shared" si="91"/>
        <v>2059.15</v>
      </c>
      <c r="BL265" s="94">
        <f>BF265+BK265</f>
        <v>-122631.78999999995</v>
      </c>
      <c r="BM265" s="96">
        <f t="shared" si="90"/>
        <v>-122631.78999999995</v>
      </c>
      <c r="BN265" s="104">
        <v>162260.46</v>
      </c>
    </row>
    <row r="266" spans="1:66" ht="15">
      <c r="A266" s="6">
        <v>262</v>
      </c>
      <c r="B266" s="31" t="s">
        <v>218</v>
      </c>
      <c r="C266" s="6">
        <v>2632.1</v>
      </c>
      <c r="D266" s="6">
        <v>0</v>
      </c>
      <c r="E266" s="35">
        <f t="shared" si="103"/>
        <v>2632.1</v>
      </c>
      <c r="F266" s="32">
        <v>3.1</v>
      </c>
      <c r="G266" s="32">
        <v>8.19</v>
      </c>
      <c r="H266" s="33">
        <f t="shared" si="104"/>
        <v>11.29</v>
      </c>
      <c r="I266" s="10">
        <f t="shared" si="105"/>
        <v>29716.408999999996</v>
      </c>
      <c r="J266" s="9">
        <f t="shared" si="106"/>
        <v>178298.45399999997</v>
      </c>
      <c r="K266" s="32">
        <v>3.32</v>
      </c>
      <c r="L266" s="32">
        <v>8.75</v>
      </c>
      <c r="M266" s="33">
        <f t="shared" si="96"/>
        <v>12.07</v>
      </c>
      <c r="N266" s="10">
        <f t="shared" si="109"/>
        <v>31769.447</v>
      </c>
      <c r="O266" s="9">
        <f t="shared" si="107"/>
        <v>190616.682</v>
      </c>
      <c r="P266" s="55">
        <f t="shared" si="108"/>
        <v>368915.13599999994</v>
      </c>
      <c r="Q266" s="8">
        <v>78955.7</v>
      </c>
      <c r="R266" s="55">
        <f t="shared" si="112"/>
        <v>289959.4359999999</v>
      </c>
      <c r="S266" s="111">
        <v>289643.56</v>
      </c>
      <c r="T266" s="3">
        <v>13665.2</v>
      </c>
      <c r="U266" s="1">
        <v>10471.77</v>
      </c>
      <c r="V266" s="82">
        <f t="shared" si="113"/>
        <v>163982.40000000002</v>
      </c>
      <c r="W266" s="82">
        <f t="shared" si="114"/>
        <v>125661.24</v>
      </c>
      <c r="X266" s="3"/>
      <c r="Y266" s="6">
        <v>7770.42</v>
      </c>
      <c r="Z266" s="6">
        <v>6584.88</v>
      </c>
      <c r="AA266" s="6">
        <v>9359.86</v>
      </c>
      <c r="AB266" s="6">
        <v>7127.29</v>
      </c>
      <c r="AC266" s="1">
        <v>9141.41</v>
      </c>
      <c r="AD266" s="1">
        <v>10749.05</v>
      </c>
      <c r="AE266" s="1">
        <v>13697.89</v>
      </c>
      <c r="AF266" s="3">
        <v>5895.84</v>
      </c>
      <c r="AG266" s="1">
        <v>6527.61</v>
      </c>
      <c r="AH266" s="1">
        <v>8058.76</v>
      </c>
      <c r="AI266" s="1">
        <v>52817.36</v>
      </c>
      <c r="AJ266" s="1">
        <v>30000.58</v>
      </c>
      <c r="AK266" s="1">
        <v>19809.01</v>
      </c>
      <c r="AL266" s="1">
        <v>11495.8</v>
      </c>
      <c r="AM266" s="1">
        <v>23284.44</v>
      </c>
      <c r="AN266" s="1">
        <v>30023.75</v>
      </c>
      <c r="AO266" s="1">
        <v>16829.52</v>
      </c>
      <c r="AP266" s="1">
        <v>17287.25</v>
      </c>
      <c r="AQ266" s="1">
        <v>36111.88</v>
      </c>
      <c r="AR266" s="1">
        <v>7892.43</v>
      </c>
      <c r="AS266" s="1">
        <v>10578.27</v>
      </c>
      <c r="AT266" s="1">
        <v>6658.28</v>
      </c>
      <c r="AU266" s="1">
        <v>9550.95</v>
      </c>
      <c r="AV266" s="1">
        <v>25238.8</v>
      </c>
      <c r="AW266" s="6">
        <f t="shared" si="115"/>
        <v>215478.62</v>
      </c>
      <c r="AX266" s="6">
        <f t="shared" si="116"/>
        <v>167012.71</v>
      </c>
      <c r="AY266" s="4">
        <f t="shared" si="117"/>
        <v>382491.32999999996</v>
      </c>
      <c r="AZ266" s="1"/>
      <c r="BA266" s="1"/>
      <c r="BB266" s="1"/>
      <c r="BC266" s="1"/>
      <c r="BD266" s="3">
        <f t="shared" si="110"/>
        <v>-51496.21999999997</v>
      </c>
      <c r="BE266" s="3">
        <f t="shared" si="111"/>
        <v>-41351.46999999999</v>
      </c>
      <c r="BF266" s="94">
        <f t="shared" si="118"/>
        <v>-92847.68999999996</v>
      </c>
      <c r="BG266" s="81">
        <v>2973.23</v>
      </c>
      <c r="BH266" s="81"/>
      <c r="BI266" s="80">
        <v>3784</v>
      </c>
      <c r="BJ266" s="80"/>
      <c r="BK266" s="6">
        <f t="shared" si="91"/>
        <v>6757.23</v>
      </c>
      <c r="BL266" s="94">
        <f>BF266+BK266</f>
        <v>-86090.45999999996</v>
      </c>
      <c r="BM266" s="96">
        <f t="shared" si="90"/>
        <v>-86090.45999999996</v>
      </c>
      <c r="BN266" s="104">
        <v>236837.36</v>
      </c>
    </row>
    <row r="267" spans="1:66" ht="15">
      <c r="A267" s="6">
        <v>263</v>
      </c>
      <c r="B267" s="31" t="s">
        <v>219</v>
      </c>
      <c r="C267" s="6">
        <v>3007.7</v>
      </c>
      <c r="D267" s="6">
        <v>579.6</v>
      </c>
      <c r="E267" s="35">
        <f t="shared" si="103"/>
        <v>3587.2999999999997</v>
      </c>
      <c r="F267" s="32">
        <v>3.1</v>
      </c>
      <c r="G267" s="32">
        <v>7.77</v>
      </c>
      <c r="H267" s="33">
        <f t="shared" si="104"/>
        <v>10.87</v>
      </c>
      <c r="I267" s="10">
        <f t="shared" si="105"/>
        <v>38993.950999999994</v>
      </c>
      <c r="J267" s="9">
        <f t="shared" si="106"/>
        <v>233963.70599999995</v>
      </c>
      <c r="K267" s="32">
        <v>3.32</v>
      </c>
      <c r="L267" s="32">
        <v>8.3</v>
      </c>
      <c r="M267" s="33">
        <f t="shared" si="96"/>
        <v>11.620000000000001</v>
      </c>
      <c r="N267" s="10">
        <f t="shared" si="109"/>
        <v>41684.426</v>
      </c>
      <c r="O267" s="9">
        <f t="shared" si="107"/>
        <v>250106.55599999998</v>
      </c>
      <c r="P267" s="55">
        <f t="shared" si="108"/>
        <v>484070.26199999993</v>
      </c>
      <c r="Q267" s="8"/>
      <c r="R267" s="55">
        <f t="shared" si="112"/>
        <v>484070.26199999993</v>
      </c>
      <c r="S267" s="111">
        <v>483639.78</v>
      </c>
      <c r="T267" s="3">
        <v>24353.82</v>
      </c>
      <c r="U267" s="1">
        <v>15949.49</v>
      </c>
      <c r="V267" s="82">
        <f t="shared" si="113"/>
        <v>292245.83999999997</v>
      </c>
      <c r="W267" s="82">
        <f t="shared" si="114"/>
        <v>191393.88</v>
      </c>
      <c r="X267" s="3"/>
      <c r="Y267" s="6">
        <v>8896.5</v>
      </c>
      <c r="Z267" s="6">
        <v>10157.24</v>
      </c>
      <c r="AA267" s="6">
        <v>42234.18</v>
      </c>
      <c r="AB267" s="6">
        <v>8048.51</v>
      </c>
      <c r="AC267" s="1">
        <v>17015.74</v>
      </c>
      <c r="AD267" s="1">
        <v>7244.63</v>
      </c>
      <c r="AE267" s="1">
        <v>18889.18</v>
      </c>
      <c r="AF267" s="3">
        <v>7551.19</v>
      </c>
      <c r="AG267" s="1">
        <v>8896.5</v>
      </c>
      <c r="AH267" s="1">
        <v>11798.95</v>
      </c>
      <c r="AI267" s="1">
        <v>10531.95</v>
      </c>
      <c r="AJ267" s="1">
        <v>12826.43</v>
      </c>
      <c r="AK267" s="1">
        <v>59459.73</v>
      </c>
      <c r="AL267" s="1">
        <v>7746.85</v>
      </c>
      <c r="AM267" s="1">
        <v>18132.82</v>
      </c>
      <c r="AN267" s="1">
        <v>7746.85</v>
      </c>
      <c r="AO267" s="1">
        <v>10217.65</v>
      </c>
      <c r="AP267" s="1">
        <v>15602.36</v>
      </c>
      <c r="AQ267" s="1">
        <v>10224.46</v>
      </c>
      <c r="AR267" s="1">
        <v>9132.37</v>
      </c>
      <c r="AS267" s="1">
        <v>23073.88</v>
      </c>
      <c r="AT267" s="1">
        <v>14774.34</v>
      </c>
      <c r="AU267" s="1">
        <v>14843.17</v>
      </c>
      <c r="AV267" s="1">
        <v>12816.81</v>
      </c>
      <c r="AW267" s="6">
        <f t="shared" si="115"/>
        <v>242415.76</v>
      </c>
      <c r="AX267" s="6">
        <f t="shared" si="116"/>
        <v>125446.53</v>
      </c>
      <c r="AY267" s="4">
        <f t="shared" si="117"/>
        <v>367862.29000000004</v>
      </c>
      <c r="AZ267" s="1"/>
      <c r="BA267" s="1"/>
      <c r="BB267" s="1"/>
      <c r="BC267" s="2">
        <v>53975</v>
      </c>
      <c r="BD267" s="3">
        <f t="shared" si="110"/>
        <v>49830.07999999996</v>
      </c>
      <c r="BE267" s="3">
        <f t="shared" si="111"/>
        <v>11972.350000000006</v>
      </c>
      <c r="BF267" s="13">
        <f t="shared" si="118"/>
        <v>61802.429999999964</v>
      </c>
      <c r="BG267" s="81">
        <v>64535.63</v>
      </c>
      <c r="BH267" s="81"/>
      <c r="BI267" s="80">
        <v>5746</v>
      </c>
      <c r="BJ267" s="80">
        <v>11723.16</v>
      </c>
      <c r="BK267" s="1">
        <f t="shared" si="91"/>
        <v>82004.79000000001</v>
      </c>
      <c r="BL267" s="91"/>
      <c r="BM267" s="101">
        <f t="shared" si="90"/>
        <v>143807.21999999997</v>
      </c>
      <c r="BN267" s="104">
        <v>107085.91</v>
      </c>
    </row>
    <row r="268" spans="1:66" ht="15">
      <c r="A268" s="6">
        <v>264</v>
      </c>
      <c r="B268" s="31" t="s">
        <v>220</v>
      </c>
      <c r="C268" s="6">
        <v>2660.2</v>
      </c>
      <c r="D268" s="6">
        <v>687.4</v>
      </c>
      <c r="E268" s="35">
        <f t="shared" si="103"/>
        <v>3347.6</v>
      </c>
      <c r="F268" s="32">
        <v>3.1</v>
      </c>
      <c r="G268" s="32">
        <v>7.77</v>
      </c>
      <c r="H268" s="33">
        <f t="shared" si="104"/>
        <v>10.87</v>
      </c>
      <c r="I268" s="10">
        <f t="shared" si="105"/>
        <v>36388.412</v>
      </c>
      <c r="J268" s="9">
        <f t="shared" si="106"/>
        <v>218330.47199999998</v>
      </c>
      <c r="K268" s="32">
        <v>3.32</v>
      </c>
      <c r="L268" s="32">
        <v>8.3</v>
      </c>
      <c r="M268" s="33">
        <f t="shared" si="96"/>
        <v>11.620000000000001</v>
      </c>
      <c r="N268" s="10">
        <f t="shared" si="109"/>
        <v>38899.112</v>
      </c>
      <c r="O268" s="9">
        <f t="shared" si="107"/>
        <v>233394.67200000002</v>
      </c>
      <c r="P268" s="55">
        <f t="shared" si="108"/>
        <v>451725.144</v>
      </c>
      <c r="Q268" s="8"/>
      <c r="R268" s="55">
        <f t="shared" si="112"/>
        <v>451725.144</v>
      </c>
      <c r="S268" s="111">
        <v>451323.42</v>
      </c>
      <c r="T268" s="3">
        <v>22726.52</v>
      </c>
      <c r="U268" s="1">
        <v>14883.76</v>
      </c>
      <c r="V268" s="82">
        <f t="shared" si="113"/>
        <v>272718.24</v>
      </c>
      <c r="W268" s="82">
        <f t="shared" si="114"/>
        <v>178605.12</v>
      </c>
      <c r="X268" s="3"/>
      <c r="Y268" s="6">
        <v>36880.61</v>
      </c>
      <c r="Z268" s="6">
        <v>11693.13</v>
      </c>
      <c r="AA268" s="6">
        <v>13008.59</v>
      </c>
      <c r="AB268" s="6">
        <v>6772.42</v>
      </c>
      <c r="AC268" s="1">
        <v>9555.51</v>
      </c>
      <c r="AD268" s="1">
        <v>21712.06</v>
      </c>
      <c r="AE268" s="1">
        <v>8302.05</v>
      </c>
      <c r="AF268" s="3">
        <v>6772.42</v>
      </c>
      <c r="AG268" s="1">
        <v>8740.75</v>
      </c>
      <c r="AH268" s="1">
        <v>15056.83</v>
      </c>
      <c r="AI268" s="1">
        <v>19841.69</v>
      </c>
      <c r="AJ268" s="1">
        <v>12354.22</v>
      </c>
      <c r="AK268" s="1">
        <v>19023.55</v>
      </c>
      <c r="AL268" s="1">
        <v>7241.09</v>
      </c>
      <c r="AM268" s="1">
        <v>21086.71</v>
      </c>
      <c r="AN268" s="1">
        <v>7241.09</v>
      </c>
      <c r="AO268" s="1">
        <v>21044.22</v>
      </c>
      <c r="AP268" s="1">
        <v>8081.93</v>
      </c>
      <c r="AQ268" s="1">
        <v>58106.2</v>
      </c>
      <c r="AR268" s="1">
        <v>17274.16</v>
      </c>
      <c r="AS268" s="1">
        <v>47324.6</v>
      </c>
      <c r="AT268" s="1">
        <v>23126.08</v>
      </c>
      <c r="AU268" s="1">
        <v>17964.38</v>
      </c>
      <c r="AV268" s="1">
        <v>8468.87</v>
      </c>
      <c r="AW268" s="6">
        <f t="shared" si="115"/>
        <v>280878.86</v>
      </c>
      <c r="AX268" s="6">
        <f t="shared" si="116"/>
        <v>145794.3</v>
      </c>
      <c r="AY268" s="4">
        <f t="shared" si="117"/>
        <v>426673.16</v>
      </c>
      <c r="AZ268" s="1"/>
      <c r="BA268" s="1"/>
      <c r="BB268" s="1"/>
      <c r="BC268" s="1"/>
      <c r="BD268" s="3">
        <f t="shared" si="110"/>
        <v>-8160.619999999995</v>
      </c>
      <c r="BE268" s="3">
        <f t="shared" si="111"/>
        <v>32810.82000000001</v>
      </c>
      <c r="BF268" s="13">
        <f t="shared" si="118"/>
        <v>24650.20000000001</v>
      </c>
      <c r="BG268" s="81">
        <v>98547.53</v>
      </c>
      <c r="BH268" s="81"/>
      <c r="BI268" s="80"/>
      <c r="BJ268" s="80"/>
      <c r="BK268" s="1">
        <f t="shared" si="91"/>
        <v>98547.53</v>
      </c>
      <c r="BL268" s="91"/>
      <c r="BM268" s="101">
        <f aca="true" t="shared" si="119" ref="BM268:BM331">BF268+BK268</f>
        <v>123197.73000000001</v>
      </c>
      <c r="BN268" s="104">
        <v>173492.05</v>
      </c>
    </row>
    <row r="269" spans="1:66" ht="15">
      <c r="A269" s="6">
        <v>265</v>
      </c>
      <c r="B269" s="31" t="s">
        <v>221</v>
      </c>
      <c r="C269" s="6">
        <v>2640.6</v>
      </c>
      <c r="D269" s="6">
        <v>0</v>
      </c>
      <c r="E269" s="35">
        <f t="shared" si="103"/>
        <v>2640.6</v>
      </c>
      <c r="F269" s="32">
        <v>3.1</v>
      </c>
      <c r="G269" s="32">
        <v>8.19</v>
      </c>
      <c r="H269" s="33">
        <f t="shared" si="104"/>
        <v>11.29</v>
      </c>
      <c r="I269" s="10">
        <f t="shared" si="105"/>
        <v>29812.373999999996</v>
      </c>
      <c r="J269" s="9">
        <f t="shared" si="106"/>
        <v>178874.24399999998</v>
      </c>
      <c r="K269" s="32">
        <v>3.32</v>
      </c>
      <c r="L269" s="32">
        <v>8.75</v>
      </c>
      <c r="M269" s="33">
        <f t="shared" si="96"/>
        <v>12.07</v>
      </c>
      <c r="N269" s="10">
        <f t="shared" si="109"/>
        <v>31872.042</v>
      </c>
      <c r="O269" s="9">
        <f t="shared" si="107"/>
        <v>191232.252</v>
      </c>
      <c r="P269" s="55">
        <f t="shared" si="108"/>
        <v>370106.496</v>
      </c>
      <c r="Q269" s="8">
        <v>150960.36</v>
      </c>
      <c r="R269" s="55">
        <f t="shared" si="112"/>
        <v>219146.136</v>
      </c>
      <c r="S269" s="111">
        <v>218829.24</v>
      </c>
      <c r="T269" s="3">
        <v>10029.67</v>
      </c>
      <c r="U269" s="1">
        <v>8206.1</v>
      </c>
      <c r="V269" s="82">
        <f t="shared" si="113"/>
        <v>120356.04000000001</v>
      </c>
      <c r="W269" s="82">
        <f t="shared" si="114"/>
        <v>98473.20000000001</v>
      </c>
      <c r="X269" s="3"/>
      <c r="Y269" s="6">
        <v>7488.85</v>
      </c>
      <c r="Z269" s="6">
        <v>7160.33</v>
      </c>
      <c r="AA269" s="6">
        <v>13229.74</v>
      </c>
      <c r="AB269" s="6">
        <v>6050.97</v>
      </c>
      <c r="AC269" s="1">
        <v>10880.16</v>
      </c>
      <c r="AD269" s="1">
        <v>5912.58</v>
      </c>
      <c r="AE269" s="1">
        <v>13718.97</v>
      </c>
      <c r="AF269" s="3">
        <v>5912.58</v>
      </c>
      <c r="AG269" s="1">
        <v>7903.97</v>
      </c>
      <c r="AH269" s="1">
        <v>11645.2</v>
      </c>
      <c r="AI269" s="1">
        <v>31281.6</v>
      </c>
      <c r="AJ269" s="1">
        <v>44938.52</v>
      </c>
      <c r="AK269" s="1">
        <v>9161.43</v>
      </c>
      <c r="AL269" s="1">
        <v>6282.27</v>
      </c>
      <c r="AM269" s="1">
        <v>70394.19</v>
      </c>
      <c r="AN269" s="1">
        <v>6282.27</v>
      </c>
      <c r="AO269" s="1">
        <v>40009.18</v>
      </c>
      <c r="AP269" s="1">
        <v>7686.09</v>
      </c>
      <c r="AQ269" s="1">
        <v>32671.57</v>
      </c>
      <c r="AR269" s="1">
        <v>6723.16</v>
      </c>
      <c r="AS269" s="1">
        <v>12768.38</v>
      </c>
      <c r="AT269" s="1">
        <v>35451.93</v>
      </c>
      <c r="AU269" s="1">
        <v>17079.4</v>
      </c>
      <c r="AV269" s="1">
        <v>16710.66</v>
      </c>
      <c r="AW269" s="6">
        <f t="shared" si="115"/>
        <v>266587.44</v>
      </c>
      <c r="AX269" s="6">
        <f t="shared" si="116"/>
        <v>160756.56</v>
      </c>
      <c r="AY269" s="4">
        <f t="shared" si="117"/>
        <v>427344</v>
      </c>
      <c r="AZ269" s="1"/>
      <c r="BA269" s="1"/>
      <c r="BB269" s="1"/>
      <c r="BC269" s="1"/>
      <c r="BD269" s="3">
        <f t="shared" si="110"/>
        <v>-146231.4</v>
      </c>
      <c r="BE269" s="3">
        <f t="shared" si="111"/>
        <v>-62283.359999999986</v>
      </c>
      <c r="BF269" s="94">
        <f t="shared" si="118"/>
        <v>-208514.75999999998</v>
      </c>
      <c r="BG269" s="81">
        <v>3888.72</v>
      </c>
      <c r="BH269" s="81"/>
      <c r="BI269" s="80">
        <v>4128</v>
      </c>
      <c r="BJ269" s="80"/>
      <c r="BK269" s="6">
        <f aca="true" t="shared" si="120" ref="BK269:BK332">BG269+BH269+BI269+BJ269</f>
        <v>8016.719999999999</v>
      </c>
      <c r="BL269" s="94">
        <f>BF269+BK269</f>
        <v>-200498.03999999998</v>
      </c>
      <c r="BM269" s="96">
        <f t="shared" si="119"/>
        <v>-200498.03999999998</v>
      </c>
      <c r="BN269" s="104">
        <v>179839.16</v>
      </c>
    </row>
    <row r="270" spans="1:66" ht="15">
      <c r="A270" s="6">
        <v>266</v>
      </c>
      <c r="B270" s="31" t="s">
        <v>222</v>
      </c>
      <c r="C270" s="6">
        <v>2649.2</v>
      </c>
      <c r="D270" s="6">
        <v>801.1</v>
      </c>
      <c r="E270" s="35">
        <f t="shared" si="103"/>
        <v>3450.2999999999997</v>
      </c>
      <c r="F270" s="32">
        <v>3.1</v>
      </c>
      <c r="G270" s="32">
        <v>7.59</v>
      </c>
      <c r="H270" s="33">
        <f t="shared" si="104"/>
        <v>10.69</v>
      </c>
      <c r="I270" s="10">
        <f t="shared" si="105"/>
        <v>36883.706999999995</v>
      </c>
      <c r="J270" s="9">
        <f t="shared" si="106"/>
        <v>221302.24199999997</v>
      </c>
      <c r="K270" s="32">
        <v>3.32</v>
      </c>
      <c r="L270" s="32">
        <v>8.11</v>
      </c>
      <c r="M270" s="33">
        <f t="shared" si="96"/>
        <v>11.43</v>
      </c>
      <c r="N270" s="10">
        <f t="shared" si="109"/>
        <v>39436.929</v>
      </c>
      <c r="O270" s="9">
        <f t="shared" si="107"/>
        <v>236621.57399999996</v>
      </c>
      <c r="P270" s="55">
        <f t="shared" si="108"/>
        <v>457923.81599999993</v>
      </c>
      <c r="Q270" s="8"/>
      <c r="R270" s="55">
        <f t="shared" si="112"/>
        <v>457923.81599999993</v>
      </c>
      <c r="S270" s="111">
        <v>457509.78</v>
      </c>
      <c r="T270" s="3">
        <v>23047.14</v>
      </c>
      <c r="U270" s="1">
        <v>15078.67</v>
      </c>
      <c r="V270" s="82">
        <f t="shared" si="113"/>
        <v>276565.68</v>
      </c>
      <c r="W270" s="82">
        <f t="shared" si="114"/>
        <v>180944.04</v>
      </c>
      <c r="X270" s="3"/>
      <c r="Y270" s="6">
        <v>15264.89</v>
      </c>
      <c r="Z270" s="6">
        <v>7815.58</v>
      </c>
      <c r="AA270" s="6">
        <v>37648.61</v>
      </c>
      <c r="AB270" s="6">
        <v>6974.74</v>
      </c>
      <c r="AC270" s="1">
        <v>9810.2</v>
      </c>
      <c r="AD270" s="1">
        <v>6974.74</v>
      </c>
      <c r="AE270" s="1">
        <v>31451.66</v>
      </c>
      <c r="AF270" s="3">
        <v>7958.67</v>
      </c>
      <c r="AG270" s="1">
        <v>12324.25</v>
      </c>
      <c r="AH270" s="1">
        <v>7479.24</v>
      </c>
      <c r="AI270" s="1">
        <v>11335.9</v>
      </c>
      <c r="AJ270" s="1">
        <v>18808.62</v>
      </c>
      <c r="AK270" s="1">
        <v>9322</v>
      </c>
      <c r="AL270" s="1">
        <v>7962.28</v>
      </c>
      <c r="AM270" s="1">
        <v>9764.54</v>
      </c>
      <c r="AN270" s="1">
        <v>7457.78</v>
      </c>
      <c r="AO270" s="1">
        <v>9143.3</v>
      </c>
      <c r="AP270" s="1">
        <v>15098.18</v>
      </c>
      <c r="AQ270" s="1">
        <v>9143.3</v>
      </c>
      <c r="AR270" s="1">
        <v>19137.81</v>
      </c>
      <c r="AS270" s="1">
        <v>9143.3</v>
      </c>
      <c r="AT270" s="1">
        <v>18733.17</v>
      </c>
      <c r="AU270" s="1">
        <v>20615.88</v>
      </c>
      <c r="AV270" s="1">
        <v>10822.74</v>
      </c>
      <c r="AW270" s="6">
        <f t="shared" si="115"/>
        <v>184967.82999999996</v>
      </c>
      <c r="AX270" s="6">
        <f t="shared" si="116"/>
        <v>135223.55</v>
      </c>
      <c r="AY270" s="4">
        <f t="shared" si="117"/>
        <v>320191.37999999995</v>
      </c>
      <c r="AZ270" s="1"/>
      <c r="BA270" s="1"/>
      <c r="BB270" s="1"/>
      <c r="BC270" s="1"/>
      <c r="BD270" s="3">
        <f t="shared" si="110"/>
        <v>91597.85000000003</v>
      </c>
      <c r="BE270" s="3">
        <f t="shared" si="111"/>
        <v>45720.49000000002</v>
      </c>
      <c r="BF270" s="13">
        <f t="shared" si="118"/>
        <v>137318.34000000005</v>
      </c>
      <c r="BG270" s="81">
        <v>119386.12</v>
      </c>
      <c r="BH270" s="81"/>
      <c r="BI270" s="80"/>
      <c r="BJ270" s="80">
        <v>34701.42</v>
      </c>
      <c r="BK270" s="1">
        <f t="shared" si="120"/>
        <v>154087.53999999998</v>
      </c>
      <c r="BL270" s="91"/>
      <c r="BM270" s="101">
        <f t="shared" si="119"/>
        <v>291405.88</v>
      </c>
      <c r="BN270" s="104">
        <v>123995</v>
      </c>
    </row>
    <row r="271" spans="1:66" ht="15">
      <c r="A271" s="6">
        <v>267</v>
      </c>
      <c r="B271" s="31" t="s">
        <v>223</v>
      </c>
      <c r="C271" s="6">
        <v>3056.4</v>
      </c>
      <c r="D271" s="6">
        <v>391.7</v>
      </c>
      <c r="E271" s="35">
        <f t="shared" si="103"/>
        <v>3448.1</v>
      </c>
      <c r="F271" s="32">
        <v>3.1</v>
      </c>
      <c r="G271" s="32">
        <v>7.77</v>
      </c>
      <c r="H271" s="33">
        <f t="shared" si="104"/>
        <v>10.87</v>
      </c>
      <c r="I271" s="10">
        <f t="shared" si="105"/>
        <v>37480.846999999994</v>
      </c>
      <c r="J271" s="9">
        <f t="shared" si="106"/>
        <v>224885.08199999997</v>
      </c>
      <c r="K271" s="32">
        <v>3.32</v>
      </c>
      <c r="L271" s="32">
        <v>8.3</v>
      </c>
      <c r="M271" s="33">
        <f t="shared" si="96"/>
        <v>11.620000000000001</v>
      </c>
      <c r="N271" s="10">
        <f t="shared" si="109"/>
        <v>40066.922000000006</v>
      </c>
      <c r="O271" s="9">
        <f t="shared" si="107"/>
        <v>240401.53200000004</v>
      </c>
      <c r="P271" s="55">
        <f t="shared" si="108"/>
        <v>465286.614</v>
      </c>
      <c r="Q271" s="8"/>
      <c r="R271" s="55">
        <f t="shared" si="112"/>
        <v>465286.614</v>
      </c>
      <c r="S271" s="111">
        <v>464872.86</v>
      </c>
      <c r="T271" s="3">
        <v>23408.81</v>
      </c>
      <c r="U271" s="1">
        <v>15330.6</v>
      </c>
      <c r="V271" s="82">
        <f t="shared" si="113"/>
        <v>280905.72000000003</v>
      </c>
      <c r="W271" s="82">
        <f t="shared" si="114"/>
        <v>183967.2</v>
      </c>
      <c r="X271" s="3"/>
      <c r="Y271" s="6">
        <v>8551.29</v>
      </c>
      <c r="Z271" s="6">
        <v>7696.86</v>
      </c>
      <c r="AA271" s="6">
        <v>79290.18</v>
      </c>
      <c r="AB271" s="6">
        <v>6970.41</v>
      </c>
      <c r="AC271" s="1">
        <v>17189.32</v>
      </c>
      <c r="AD271" s="1">
        <v>12276.23</v>
      </c>
      <c r="AE271" s="1">
        <v>9504.57</v>
      </c>
      <c r="AF271" s="3">
        <v>6970.41</v>
      </c>
      <c r="AG271" s="1">
        <v>9528.56</v>
      </c>
      <c r="AH271" s="1">
        <v>10860.36</v>
      </c>
      <c r="AI271" s="1">
        <v>11073.77</v>
      </c>
      <c r="AJ271" s="1">
        <v>33044.97</v>
      </c>
      <c r="AK271" s="1">
        <v>12367.69</v>
      </c>
      <c r="AL271" s="1">
        <v>8929.98</v>
      </c>
      <c r="AM271" s="1">
        <v>9137.47</v>
      </c>
      <c r="AN271" s="1">
        <v>7893.39</v>
      </c>
      <c r="AO271" s="1">
        <v>13866.35</v>
      </c>
      <c r="AP271" s="1">
        <v>8526.6</v>
      </c>
      <c r="AQ271" s="1">
        <v>9999.27</v>
      </c>
      <c r="AR271" s="1">
        <v>11717.38</v>
      </c>
      <c r="AS271" s="1">
        <v>10955.44</v>
      </c>
      <c r="AT271" s="1">
        <v>22449.49</v>
      </c>
      <c r="AU271" s="1">
        <v>9137.47</v>
      </c>
      <c r="AV271" s="1">
        <v>16904.8</v>
      </c>
      <c r="AW271" s="6">
        <f t="shared" si="115"/>
        <v>200601.38</v>
      </c>
      <c r="AX271" s="6">
        <f t="shared" si="116"/>
        <v>154240.88</v>
      </c>
      <c r="AY271" s="4">
        <f t="shared" si="117"/>
        <v>354842.26</v>
      </c>
      <c r="AZ271" s="1"/>
      <c r="BA271" s="1"/>
      <c r="BB271" s="1"/>
      <c r="BC271" s="1"/>
      <c r="BD271" s="3">
        <f t="shared" si="110"/>
        <v>80304.34000000003</v>
      </c>
      <c r="BE271" s="3">
        <f t="shared" si="111"/>
        <v>29726.320000000007</v>
      </c>
      <c r="BF271" s="13">
        <f t="shared" si="118"/>
        <v>110030.66000000003</v>
      </c>
      <c r="BG271" s="81">
        <v>153810.1</v>
      </c>
      <c r="BH271" s="81"/>
      <c r="BI271" s="80"/>
      <c r="BJ271" s="80">
        <v>25701.81</v>
      </c>
      <c r="BK271" s="1">
        <f t="shared" si="120"/>
        <v>179511.91</v>
      </c>
      <c r="BL271" s="91"/>
      <c r="BM271" s="101">
        <f t="shared" si="119"/>
        <v>289542.57000000007</v>
      </c>
      <c r="BN271" s="104">
        <v>112644.25</v>
      </c>
    </row>
    <row r="272" spans="1:66" ht="15">
      <c r="A272" s="6">
        <v>268</v>
      </c>
      <c r="B272" s="31" t="s">
        <v>224</v>
      </c>
      <c r="C272" s="6">
        <v>2497.4</v>
      </c>
      <c r="D272" s="6">
        <v>0</v>
      </c>
      <c r="E272" s="35">
        <f t="shared" si="103"/>
        <v>2497.4</v>
      </c>
      <c r="F272" s="32">
        <v>3.1</v>
      </c>
      <c r="G272" s="32">
        <v>7.77</v>
      </c>
      <c r="H272" s="33">
        <f t="shared" si="104"/>
        <v>10.87</v>
      </c>
      <c r="I272" s="10">
        <f t="shared" si="105"/>
        <v>27146.737999999998</v>
      </c>
      <c r="J272" s="9">
        <f t="shared" si="106"/>
        <v>162880.42799999999</v>
      </c>
      <c r="K272" s="32">
        <v>3.32</v>
      </c>
      <c r="L272" s="32">
        <v>8.3</v>
      </c>
      <c r="M272" s="33">
        <f t="shared" si="96"/>
        <v>11.620000000000001</v>
      </c>
      <c r="N272" s="10">
        <f t="shared" si="109"/>
        <v>29019.788000000004</v>
      </c>
      <c r="O272" s="9">
        <f t="shared" si="107"/>
        <v>174118.72800000003</v>
      </c>
      <c r="P272" s="55">
        <f t="shared" si="108"/>
        <v>336999.156</v>
      </c>
      <c r="Q272" s="8"/>
      <c r="R272" s="55">
        <f t="shared" si="112"/>
        <v>336999.156</v>
      </c>
      <c r="S272" s="111">
        <v>336699.49</v>
      </c>
      <c r="T272" s="3">
        <v>16954.6</v>
      </c>
      <c r="U272" s="1">
        <v>11103.69</v>
      </c>
      <c r="V272" s="82">
        <f t="shared" si="113"/>
        <v>203455.19999999998</v>
      </c>
      <c r="W272" s="82">
        <f t="shared" si="114"/>
        <v>133244.28</v>
      </c>
      <c r="X272" s="3"/>
      <c r="Y272" s="6">
        <v>17114.93</v>
      </c>
      <c r="Z272" s="6">
        <v>5455.35</v>
      </c>
      <c r="AA272" s="6">
        <v>37955.7</v>
      </c>
      <c r="AB272" s="6">
        <v>5455.35</v>
      </c>
      <c r="AC272" s="1">
        <v>6876.34</v>
      </c>
      <c r="AD272" s="1">
        <v>20886.87</v>
      </c>
      <c r="AE272" s="1">
        <v>12092.27</v>
      </c>
      <c r="AF272" s="3">
        <v>8430.63</v>
      </c>
      <c r="AG272" s="1">
        <v>7040.6</v>
      </c>
      <c r="AH272" s="1">
        <v>5097.53</v>
      </c>
      <c r="AI272" s="1">
        <v>10137.83</v>
      </c>
      <c r="AJ272" s="1">
        <v>8550.25</v>
      </c>
      <c r="AK272" s="1">
        <v>12678.57</v>
      </c>
      <c r="AL272" s="1">
        <v>5447.16</v>
      </c>
      <c r="AM272" s="1">
        <v>18228.57</v>
      </c>
      <c r="AN272" s="1">
        <v>13303.03</v>
      </c>
      <c r="AO272" s="1">
        <v>6618.11</v>
      </c>
      <c r="AP272" s="1">
        <v>17061.26</v>
      </c>
      <c r="AQ272" s="1">
        <v>15415.47</v>
      </c>
      <c r="AR272" s="1">
        <v>9472.51</v>
      </c>
      <c r="AS272" s="1">
        <v>13155.03</v>
      </c>
      <c r="AT272" s="1">
        <v>6472.53</v>
      </c>
      <c r="AU272" s="1">
        <v>9712.24</v>
      </c>
      <c r="AV272" s="1">
        <v>13120.61</v>
      </c>
      <c r="AW272" s="6">
        <f t="shared" si="115"/>
        <v>167025.66</v>
      </c>
      <c r="AX272" s="6">
        <f t="shared" si="116"/>
        <v>118753.07999999999</v>
      </c>
      <c r="AY272" s="4">
        <f t="shared" si="117"/>
        <v>285778.74</v>
      </c>
      <c r="AZ272" s="1"/>
      <c r="BA272" s="1"/>
      <c r="BB272" s="1"/>
      <c r="BC272" s="1"/>
      <c r="BD272" s="3">
        <f t="shared" si="110"/>
        <v>36429.53999999998</v>
      </c>
      <c r="BE272" s="3">
        <f t="shared" si="111"/>
        <v>14491.200000000012</v>
      </c>
      <c r="BF272" s="13">
        <f t="shared" si="118"/>
        <v>50920.73999999999</v>
      </c>
      <c r="BG272" s="81">
        <v>41002.44</v>
      </c>
      <c r="BH272" s="81"/>
      <c r="BI272" s="80"/>
      <c r="BJ272" s="80"/>
      <c r="BK272" s="1">
        <f t="shared" si="120"/>
        <v>41002.44</v>
      </c>
      <c r="BL272" s="91"/>
      <c r="BM272" s="101">
        <f t="shared" si="119"/>
        <v>91923.18</v>
      </c>
      <c r="BN272" s="104">
        <v>212464.36</v>
      </c>
    </row>
    <row r="273" spans="1:66" ht="15">
      <c r="A273" s="6">
        <v>269</v>
      </c>
      <c r="B273" s="31" t="s">
        <v>225</v>
      </c>
      <c r="C273" s="6">
        <v>1742.5</v>
      </c>
      <c r="D273" s="6">
        <v>52.5</v>
      </c>
      <c r="E273" s="35">
        <f t="shared" si="103"/>
        <v>1795</v>
      </c>
      <c r="F273" s="32">
        <v>3.1</v>
      </c>
      <c r="G273" s="32">
        <v>7.77</v>
      </c>
      <c r="H273" s="33">
        <f t="shared" si="104"/>
        <v>10.87</v>
      </c>
      <c r="I273" s="10">
        <f t="shared" si="105"/>
        <v>19511.649999999998</v>
      </c>
      <c r="J273" s="9">
        <f t="shared" si="106"/>
        <v>117069.9</v>
      </c>
      <c r="K273" s="32">
        <v>3.32</v>
      </c>
      <c r="L273" s="32">
        <v>8.3</v>
      </c>
      <c r="M273" s="33">
        <f aca="true" t="shared" si="121" ref="M273:M296">K273+L273</f>
        <v>11.620000000000001</v>
      </c>
      <c r="N273" s="10">
        <f t="shared" si="109"/>
        <v>20857.9</v>
      </c>
      <c r="O273" s="9">
        <f t="shared" si="107"/>
        <v>125147.40000000001</v>
      </c>
      <c r="P273" s="55">
        <f t="shared" si="108"/>
        <v>242217.3</v>
      </c>
      <c r="Q273" s="8">
        <v>25349.49</v>
      </c>
      <c r="R273" s="55">
        <f t="shared" si="112"/>
        <v>216867.81</v>
      </c>
      <c r="S273" s="111">
        <v>216652.41</v>
      </c>
      <c r="T273" s="3">
        <v>10834.1</v>
      </c>
      <c r="U273" s="1">
        <v>7220.27</v>
      </c>
      <c r="V273" s="82">
        <f t="shared" si="113"/>
        <v>130009.20000000001</v>
      </c>
      <c r="W273" s="82">
        <f t="shared" si="114"/>
        <v>86643.24</v>
      </c>
      <c r="X273" s="3"/>
      <c r="Y273" s="6">
        <v>4451.6</v>
      </c>
      <c r="Z273" s="6">
        <v>3713.8</v>
      </c>
      <c r="AA273" s="6">
        <v>49745.81</v>
      </c>
      <c r="AB273" s="6">
        <v>3713.8</v>
      </c>
      <c r="AC273" s="1">
        <v>7014.37</v>
      </c>
      <c r="AD273" s="1">
        <v>19848.49</v>
      </c>
      <c r="AE273" s="1">
        <v>4451.6</v>
      </c>
      <c r="AF273" s="3">
        <v>4877.56</v>
      </c>
      <c r="AG273" s="1">
        <v>19677.06</v>
      </c>
      <c r="AH273" s="1">
        <v>3713.8</v>
      </c>
      <c r="AI273" s="1">
        <v>6756.01</v>
      </c>
      <c r="AJ273" s="1">
        <v>10933.84</v>
      </c>
      <c r="AK273" s="1">
        <v>4756.75</v>
      </c>
      <c r="AL273" s="1">
        <v>7039.67</v>
      </c>
      <c r="AM273" s="1">
        <v>5176.96</v>
      </c>
      <c r="AN273" s="1">
        <v>6891.8</v>
      </c>
      <c r="AO273" s="1">
        <v>7260.3</v>
      </c>
      <c r="AP273" s="1">
        <v>5246.37</v>
      </c>
      <c r="AQ273" s="1">
        <v>5194.25</v>
      </c>
      <c r="AR273" s="1">
        <v>4634.98</v>
      </c>
      <c r="AS273" s="1">
        <v>8624.25</v>
      </c>
      <c r="AT273" s="1">
        <v>4477.24</v>
      </c>
      <c r="AU273" s="1">
        <v>9427.12</v>
      </c>
      <c r="AV273" s="1">
        <v>16600.37</v>
      </c>
      <c r="AW273" s="6">
        <f t="shared" si="115"/>
        <v>132536.08000000002</v>
      </c>
      <c r="AX273" s="6">
        <f t="shared" si="116"/>
        <v>91691.72</v>
      </c>
      <c r="AY273" s="4">
        <f t="shared" si="117"/>
        <v>224227.80000000002</v>
      </c>
      <c r="AZ273" s="1"/>
      <c r="BA273" s="1"/>
      <c r="BB273" s="1"/>
      <c r="BC273" s="1"/>
      <c r="BD273" s="3">
        <f t="shared" si="110"/>
        <v>-2526.8800000000047</v>
      </c>
      <c r="BE273" s="3">
        <f t="shared" si="111"/>
        <v>-5048.479999999996</v>
      </c>
      <c r="BF273" s="94">
        <f t="shared" si="118"/>
        <v>-7575.360000000001</v>
      </c>
      <c r="BG273" s="81">
        <v>0</v>
      </c>
      <c r="BH273" s="81"/>
      <c r="BI273" s="80"/>
      <c r="BJ273" s="80">
        <v>28408</v>
      </c>
      <c r="BK273" s="6">
        <f t="shared" si="120"/>
        <v>28408</v>
      </c>
      <c r="BL273" s="13">
        <v>0</v>
      </c>
      <c r="BM273" s="101">
        <f t="shared" si="119"/>
        <v>20832.64</v>
      </c>
      <c r="BN273" s="104">
        <v>224377</v>
      </c>
    </row>
    <row r="274" spans="1:66" ht="15">
      <c r="A274" s="6">
        <v>270</v>
      </c>
      <c r="B274" s="31" t="s">
        <v>226</v>
      </c>
      <c r="C274" s="6">
        <v>2238.7</v>
      </c>
      <c r="D274" s="6">
        <v>0</v>
      </c>
      <c r="E274" s="35">
        <f t="shared" si="103"/>
        <v>2238.7</v>
      </c>
      <c r="F274" s="32">
        <v>3.1</v>
      </c>
      <c r="G274" s="32">
        <v>8.19</v>
      </c>
      <c r="H274" s="33">
        <f t="shared" si="104"/>
        <v>11.29</v>
      </c>
      <c r="I274" s="10">
        <f t="shared" si="105"/>
        <v>25274.922999999995</v>
      </c>
      <c r="J274" s="9">
        <f t="shared" si="106"/>
        <v>151649.53799999997</v>
      </c>
      <c r="K274" s="32">
        <v>3.32</v>
      </c>
      <c r="L274" s="32">
        <v>8.75</v>
      </c>
      <c r="M274" s="33">
        <f t="shared" si="121"/>
        <v>12.07</v>
      </c>
      <c r="N274" s="10">
        <f t="shared" si="109"/>
        <v>27021.108999999997</v>
      </c>
      <c r="O274" s="9">
        <f t="shared" si="107"/>
        <v>162126.65399999998</v>
      </c>
      <c r="P274" s="55">
        <f t="shared" si="108"/>
        <v>313776.1919999999</v>
      </c>
      <c r="Q274" s="8">
        <v>62167.09</v>
      </c>
      <c r="R274" s="55">
        <f t="shared" si="112"/>
        <v>251609.10199999993</v>
      </c>
      <c r="S274" s="111">
        <v>251340.47</v>
      </c>
      <c r="T274" s="3">
        <v>12078.28</v>
      </c>
      <c r="U274" s="1">
        <v>8866.76</v>
      </c>
      <c r="V274" s="82">
        <f t="shared" si="113"/>
        <v>144939.36000000002</v>
      </c>
      <c r="W274" s="82">
        <f t="shared" si="114"/>
        <v>106401.12</v>
      </c>
      <c r="X274" s="3"/>
      <c r="Y274" s="6">
        <v>62657.59</v>
      </c>
      <c r="Z274" s="6">
        <v>5406.6</v>
      </c>
      <c r="AA274" s="6">
        <v>150852.1</v>
      </c>
      <c r="AB274" s="6">
        <v>6808.69</v>
      </c>
      <c r="AC274" s="1">
        <v>4701.8</v>
      </c>
      <c r="AD274" s="1">
        <v>4587.89</v>
      </c>
      <c r="AE274" s="1">
        <v>10755.28</v>
      </c>
      <c r="AF274" s="3">
        <v>4587.89</v>
      </c>
      <c r="AG274" s="1">
        <v>5551.98</v>
      </c>
      <c r="AH274" s="1">
        <v>6553.99</v>
      </c>
      <c r="AI274" s="1">
        <v>6466.08</v>
      </c>
      <c r="AJ274" s="1">
        <v>11430.81</v>
      </c>
      <c r="AK274" s="1">
        <v>7177.65</v>
      </c>
      <c r="AL274" s="1">
        <v>5706.13</v>
      </c>
      <c r="AM274" s="1">
        <v>13759.51</v>
      </c>
      <c r="AN274" s="1">
        <v>12672.43</v>
      </c>
      <c r="AO274" s="1">
        <v>23306.33</v>
      </c>
      <c r="AP274" s="1">
        <v>4901.31</v>
      </c>
      <c r="AQ274" s="1">
        <v>13533.59</v>
      </c>
      <c r="AR274" s="1">
        <v>4901.31</v>
      </c>
      <c r="AS274" s="1">
        <v>10038.98</v>
      </c>
      <c r="AT274" s="1">
        <v>5131.97</v>
      </c>
      <c r="AU274" s="1">
        <v>7637.13</v>
      </c>
      <c r="AV274" s="1">
        <v>5085.84</v>
      </c>
      <c r="AW274" s="6">
        <f t="shared" si="115"/>
        <v>316438.02</v>
      </c>
      <c r="AX274" s="6">
        <f t="shared" si="116"/>
        <v>77774.85999999999</v>
      </c>
      <c r="AY274" s="4">
        <f t="shared" si="117"/>
        <v>394212.88</v>
      </c>
      <c r="AZ274" s="1"/>
      <c r="BA274" s="1">
        <v>450</v>
      </c>
      <c r="BB274" s="1">
        <f>2995+2315</f>
        <v>5310</v>
      </c>
      <c r="BC274" s="1"/>
      <c r="BD274" s="3">
        <f t="shared" si="110"/>
        <v>-176808.66</v>
      </c>
      <c r="BE274" s="3">
        <f t="shared" si="111"/>
        <v>28176.26000000001</v>
      </c>
      <c r="BF274" s="94">
        <f t="shared" si="118"/>
        <v>-148632.4</v>
      </c>
      <c r="BG274" s="81">
        <v>0</v>
      </c>
      <c r="BH274" s="81"/>
      <c r="BI274" s="80"/>
      <c r="BJ274" s="80"/>
      <c r="BK274" s="6">
        <f t="shared" si="120"/>
        <v>0</v>
      </c>
      <c r="BL274" s="94">
        <f>BF274+BK274</f>
        <v>-148632.4</v>
      </c>
      <c r="BM274" s="96">
        <f t="shared" si="119"/>
        <v>-148632.4</v>
      </c>
      <c r="BN274" s="104">
        <v>90949</v>
      </c>
    </row>
    <row r="275" spans="1:66" ht="15">
      <c r="A275" s="6">
        <v>271</v>
      </c>
      <c r="B275" s="31" t="s">
        <v>227</v>
      </c>
      <c r="C275" s="6">
        <v>3484.8</v>
      </c>
      <c r="D275" s="6">
        <v>0</v>
      </c>
      <c r="E275" s="35">
        <f t="shared" si="103"/>
        <v>3484.8</v>
      </c>
      <c r="F275" s="32">
        <v>3.1</v>
      </c>
      <c r="G275" s="32">
        <v>7.98</v>
      </c>
      <c r="H275" s="33">
        <f t="shared" si="104"/>
        <v>11.08</v>
      </c>
      <c r="I275" s="10">
        <f t="shared" si="105"/>
        <v>38611.584</v>
      </c>
      <c r="J275" s="9">
        <f t="shared" si="106"/>
        <v>231669.50400000002</v>
      </c>
      <c r="K275" s="32">
        <v>3.32</v>
      </c>
      <c r="L275" s="32">
        <v>8.52</v>
      </c>
      <c r="M275" s="33">
        <f t="shared" si="121"/>
        <v>11.84</v>
      </c>
      <c r="N275" s="10">
        <f t="shared" si="109"/>
        <v>41260.032</v>
      </c>
      <c r="O275" s="9">
        <f t="shared" si="107"/>
        <v>247560.19199999998</v>
      </c>
      <c r="P275" s="55">
        <f t="shared" si="108"/>
        <v>479229.696</v>
      </c>
      <c r="Q275" s="8"/>
      <c r="R275" s="55">
        <f t="shared" si="112"/>
        <v>479229.696</v>
      </c>
      <c r="S275" s="111">
        <v>478811.52</v>
      </c>
      <c r="T275" s="3">
        <v>24387.33</v>
      </c>
      <c r="U275" s="1">
        <v>15513.63</v>
      </c>
      <c r="V275" s="82">
        <f t="shared" si="113"/>
        <v>292647.96</v>
      </c>
      <c r="W275" s="82">
        <f t="shared" si="114"/>
        <v>186163.56</v>
      </c>
      <c r="X275" s="3"/>
      <c r="Y275" s="6">
        <v>59245.45</v>
      </c>
      <c r="Z275" s="6">
        <v>17660.75</v>
      </c>
      <c r="AA275" s="6">
        <v>11256.45</v>
      </c>
      <c r="AB275" s="6">
        <v>20710.13</v>
      </c>
      <c r="AC275" s="1">
        <v>17116.06</v>
      </c>
      <c r="AD275" s="1">
        <v>15551.03</v>
      </c>
      <c r="AE275" s="1">
        <v>13683.12</v>
      </c>
      <c r="AF275" s="3">
        <v>11418.35</v>
      </c>
      <c r="AG275" s="1">
        <v>8642.3</v>
      </c>
      <c r="AH275" s="1">
        <v>7042.71</v>
      </c>
      <c r="AI275" s="1">
        <v>24191.33</v>
      </c>
      <c r="AJ275" s="1">
        <v>12763.32</v>
      </c>
      <c r="AK275" s="1">
        <v>17773.97</v>
      </c>
      <c r="AL275" s="1">
        <v>7530.58</v>
      </c>
      <c r="AM275" s="1">
        <v>44989.81</v>
      </c>
      <c r="AN275" s="1">
        <v>7530.58</v>
      </c>
      <c r="AO275" s="1">
        <v>58108.93</v>
      </c>
      <c r="AP275" s="1">
        <v>12079.37</v>
      </c>
      <c r="AQ275" s="1">
        <v>14169.19</v>
      </c>
      <c r="AR275" s="1">
        <v>11903.3</v>
      </c>
      <c r="AS275" s="1">
        <v>12990.24</v>
      </c>
      <c r="AT275" s="1">
        <v>8042.72</v>
      </c>
      <c r="AU275" s="1">
        <v>14887.97</v>
      </c>
      <c r="AV275" s="1">
        <v>26846.99</v>
      </c>
      <c r="AW275" s="6">
        <f t="shared" si="115"/>
        <v>297054.81999999995</v>
      </c>
      <c r="AX275" s="6">
        <f t="shared" si="116"/>
        <v>159079.83</v>
      </c>
      <c r="AY275" s="4">
        <f t="shared" si="117"/>
        <v>456134.6499999999</v>
      </c>
      <c r="AZ275" s="1"/>
      <c r="BA275" s="1"/>
      <c r="BB275" s="1"/>
      <c r="BC275" s="1"/>
      <c r="BD275" s="3">
        <f t="shared" si="110"/>
        <v>-4406.859999999928</v>
      </c>
      <c r="BE275" s="3">
        <f t="shared" si="111"/>
        <v>27083.73000000001</v>
      </c>
      <c r="BF275" s="13">
        <f t="shared" si="118"/>
        <v>22676.870000000083</v>
      </c>
      <c r="BG275" s="81">
        <v>98991.84</v>
      </c>
      <c r="BH275" s="81"/>
      <c r="BI275" s="80">
        <v>1497</v>
      </c>
      <c r="BJ275" s="80">
        <v>37201.07</v>
      </c>
      <c r="BK275" s="1">
        <f t="shared" si="120"/>
        <v>137689.91</v>
      </c>
      <c r="BL275" s="91"/>
      <c r="BM275" s="101">
        <f t="shared" si="119"/>
        <v>160366.7800000001</v>
      </c>
      <c r="BN275" s="104">
        <v>264807.65</v>
      </c>
    </row>
    <row r="276" spans="1:66" ht="15">
      <c r="A276" s="6">
        <v>272</v>
      </c>
      <c r="B276" s="31" t="s">
        <v>228</v>
      </c>
      <c r="C276" s="6">
        <v>3045.5</v>
      </c>
      <c r="D276" s="6">
        <v>206.3</v>
      </c>
      <c r="E276" s="35">
        <f t="shared" si="103"/>
        <v>3251.8</v>
      </c>
      <c r="F276" s="32">
        <v>3.1</v>
      </c>
      <c r="G276" s="32">
        <v>7.98</v>
      </c>
      <c r="H276" s="33">
        <f t="shared" si="104"/>
        <v>11.08</v>
      </c>
      <c r="I276" s="10">
        <f t="shared" si="105"/>
        <v>36029.944</v>
      </c>
      <c r="J276" s="9">
        <f t="shared" si="106"/>
        <v>216179.66400000002</v>
      </c>
      <c r="K276" s="32">
        <v>3.32</v>
      </c>
      <c r="L276" s="32">
        <v>8.52</v>
      </c>
      <c r="M276" s="33">
        <f t="shared" si="121"/>
        <v>11.84</v>
      </c>
      <c r="N276" s="10">
        <f t="shared" si="109"/>
        <v>38501.312</v>
      </c>
      <c r="O276" s="9">
        <f t="shared" si="107"/>
        <v>231007.87199999997</v>
      </c>
      <c r="P276" s="55">
        <f t="shared" si="108"/>
        <v>447187.53599999996</v>
      </c>
      <c r="Q276" s="8"/>
      <c r="R276" s="55">
        <f t="shared" si="112"/>
        <v>447187.53599999996</v>
      </c>
      <c r="S276" s="111">
        <v>446797.32</v>
      </c>
      <c r="T276" s="3">
        <v>22756.75</v>
      </c>
      <c r="U276" s="1">
        <v>14476.36</v>
      </c>
      <c r="V276" s="82">
        <f t="shared" si="113"/>
        <v>273081</v>
      </c>
      <c r="W276" s="82">
        <f t="shared" si="114"/>
        <v>173716.32</v>
      </c>
      <c r="X276" s="3"/>
      <c r="Y276" s="6">
        <v>28784.1</v>
      </c>
      <c r="Z276" s="6">
        <v>8189.27</v>
      </c>
      <c r="AA276" s="6">
        <v>17121.81</v>
      </c>
      <c r="AB276" s="6">
        <v>7363.79</v>
      </c>
      <c r="AC276" s="1">
        <v>11111.83</v>
      </c>
      <c r="AD276" s="1">
        <v>41059.18</v>
      </c>
      <c r="AE276" s="1">
        <v>17978.85</v>
      </c>
      <c r="AF276" s="3">
        <v>11383.37</v>
      </c>
      <c r="AG276" s="1">
        <v>19633.04</v>
      </c>
      <c r="AH276" s="1">
        <v>6583.7</v>
      </c>
      <c r="AI276" s="1">
        <v>12704.41</v>
      </c>
      <c r="AJ276" s="1">
        <v>19983.65</v>
      </c>
      <c r="AK276" s="1">
        <v>8617.27</v>
      </c>
      <c r="AL276" s="1">
        <v>8723.33</v>
      </c>
      <c r="AM276" s="1">
        <v>18682.27</v>
      </c>
      <c r="AN276" s="1">
        <v>7038.95</v>
      </c>
      <c r="AO276" s="1">
        <v>42855.63</v>
      </c>
      <c r="AP276" s="1">
        <v>8080.18</v>
      </c>
      <c r="AQ276" s="1">
        <v>29771.28</v>
      </c>
      <c r="AR276" s="1">
        <v>7708.83</v>
      </c>
      <c r="AS276" s="1">
        <v>10435.24</v>
      </c>
      <c r="AT276" s="1">
        <v>17405.56</v>
      </c>
      <c r="AU276" s="1">
        <v>20090.54</v>
      </c>
      <c r="AV276" s="1">
        <v>18764.48</v>
      </c>
      <c r="AW276" s="6">
        <f t="shared" si="115"/>
        <v>237786.27000000002</v>
      </c>
      <c r="AX276" s="6">
        <f t="shared" si="116"/>
        <v>162284.29</v>
      </c>
      <c r="AY276" s="4">
        <f t="shared" si="117"/>
        <v>400070.56000000006</v>
      </c>
      <c r="AZ276" s="1"/>
      <c r="BA276" s="1"/>
      <c r="BB276" s="1"/>
      <c r="BC276" s="1"/>
      <c r="BD276" s="3">
        <f t="shared" si="110"/>
        <v>35294.72999999998</v>
      </c>
      <c r="BE276" s="3">
        <f t="shared" si="111"/>
        <v>11432.029999999999</v>
      </c>
      <c r="BF276" s="13">
        <f t="shared" si="118"/>
        <v>46726.75999999998</v>
      </c>
      <c r="BG276" s="81">
        <v>98374.26</v>
      </c>
      <c r="BH276" s="81"/>
      <c r="BI276" s="80">
        <v>4128</v>
      </c>
      <c r="BJ276" s="80">
        <v>7994.66</v>
      </c>
      <c r="BK276" s="1">
        <f t="shared" si="120"/>
        <v>110496.92</v>
      </c>
      <c r="BL276" s="91"/>
      <c r="BM276" s="101">
        <f t="shared" si="119"/>
        <v>157223.68</v>
      </c>
      <c r="BN276" s="104">
        <v>254274.32</v>
      </c>
    </row>
    <row r="277" spans="1:66" ht="15">
      <c r="A277" s="6">
        <v>273</v>
      </c>
      <c r="B277" s="31" t="s">
        <v>229</v>
      </c>
      <c r="C277" s="6">
        <v>4428.8</v>
      </c>
      <c r="D277" s="6">
        <v>208.7</v>
      </c>
      <c r="E277" s="35">
        <f t="shared" si="103"/>
        <v>4637.5</v>
      </c>
      <c r="F277" s="32">
        <v>3.1</v>
      </c>
      <c r="G277" s="32">
        <v>7.98</v>
      </c>
      <c r="H277" s="33">
        <f t="shared" si="104"/>
        <v>11.08</v>
      </c>
      <c r="I277" s="10">
        <f t="shared" si="105"/>
        <v>51383.5</v>
      </c>
      <c r="J277" s="9">
        <f t="shared" si="106"/>
        <v>308301</v>
      </c>
      <c r="K277" s="32">
        <v>3.32</v>
      </c>
      <c r="L277" s="32">
        <v>8.52</v>
      </c>
      <c r="M277" s="33">
        <f t="shared" si="121"/>
        <v>11.84</v>
      </c>
      <c r="N277" s="10">
        <f t="shared" si="109"/>
        <v>54908</v>
      </c>
      <c r="O277" s="9">
        <f t="shared" si="107"/>
        <v>329448</v>
      </c>
      <c r="P277" s="55">
        <f t="shared" si="108"/>
        <v>637749</v>
      </c>
      <c r="Q277" s="8"/>
      <c r="R277" s="55">
        <f t="shared" si="112"/>
        <v>637749</v>
      </c>
      <c r="S277" s="111">
        <v>637192.56</v>
      </c>
      <c r="T277" s="3">
        <v>32071.79</v>
      </c>
      <c r="U277" s="1">
        <v>21027.59</v>
      </c>
      <c r="V277" s="82">
        <f t="shared" si="113"/>
        <v>384861.48</v>
      </c>
      <c r="W277" s="82">
        <f t="shared" si="114"/>
        <v>252331.08000000002</v>
      </c>
      <c r="X277" s="3"/>
      <c r="Y277" s="6">
        <v>11501</v>
      </c>
      <c r="Z277" s="6">
        <v>10344.76</v>
      </c>
      <c r="AA277" s="6">
        <v>32509.54</v>
      </c>
      <c r="AB277" s="6">
        <v>14124.49</v>
      </c>
      <c r="AC277" s="1">
        <v>95056.64</v>
      </c>
      <c r="AD277" s="1">
        <v>9491.18</v>
      </c>
      <c r="AE277" s="1">
        <v>18674.76</v>
      </c>
      <c r="AF277" s="3">
        <v>12986.58</v>
      </c>
      <c r="AG277" s="1">
        <v>18574.11</v>
      </c>
      <c r="AH277" s="1">
        <v>10606.12</v>
      </c>
      <c r="AI277" s="1">
        <v>16059.86</v>
      </c>
      <c r="AJ277" s="1">
        <v>10993.67</v>
      </c>
      <c r="AK277" s="1">
        <v>14068.2</v>
      </c>
      <c r="AL277" s="1">
        <v>10140.43</v>
      </c>
      <c r="AM277" s="1">
        <v>12289.38</v>
      </c>
      <c r="AN277" s="1">
        <v>13970.25</v>
      </c>
      <c r="AO277" s="1">
        <v>13158.02</v>
      </c>
      <c r="AP277" s="1">
        <v>19425.52</v>
      </c>
      <c r="AQ277" s="1">
        <v>19565.01</v>
      </c>
      <c r="AR277" s="1">
        <v>23724.19</v>
      </c>
      <c r="AS277" s="1">
        <v>16452.37</v>
      </c>
      <c r="AT277" s="1">
        <v>14121.99</v>
      </c>
      <c r="AU277" s="1">
        <v>13880.1</v>
      </c>
      <c r="AV277" s="1">
        <v>37068.58</v>
      </c>
      <c r="AW277" s="6">
        <f t="shared" si="115"/>
        <v>281788.99</v>
      </c>
      <c r="AX277" s="6">
        <f t="shared" si="116"/>
        <v>186997.76</v>
      </c>
      <c r="AY277" s="4">
        <f t="shared" si="117"/>
        <v>468786.75</v>
      </c>
      <c r="AZ277" s="1"/>
      <c r="BA277" s="1"/>
      <c r="BB277" s="1"/>
      <c r="BC277" s="1"/>
      <c r="BD277" s="3">
        <f t="shared" si="110"/>
        <v>103072.48999999999</v>
      </c>
      <c r="BE277" s="3">
        <f t="shared" si="111"/>
        <v>65333.32000000001</v>
      </c>
      <c r="BF277" s="13">
        <f t="shared" si="118"/>
        <v>168405.81</v>
      </c>
      <c r="BG277" s="81">
        <v>180856.16</v>
      </c>
      <c r="BH277" s="81"/>
      <c r="BI277" s="80"/>
      <c r="BJ277" s="80">
        <v>46559.35</v>
      </c>
      <c r="BK277" s="1">
        <f t="shared" si="120"/>
        <v>227415.51</v>
      </c>
      <c r="BL277" s="91"/>
      <c r="BM277" s="101">
        <f t="shared" si="119"/>
        <v>395821.32</v>
      </c>
      <c r="BN277" s="104">
        <v>322001.69</v>
      </c>
    </row>
    <row r="278" spans="1:66" ht="15">
      <c r="A278" s="6">
        <v>274</v>
      </c>
      <c r="B278" s="40" t="s">
        <v>230</v>
      </c>
      <c r="C278" s="6">
        <v>4386.3</v>
      </c>
      <c r="D278" s="6">
        <v>52.1</v>
      </c>
      <c r="E278" s="35">
        <f t="shared" si="103"/>
        <v>4438.400000000001</v>
      </c>
      <c r="F278" s="41">
        <v>3.1</v>
      </c>
      <c r="G278" s="41">
        <v>7.98</v>
      </c>
      <c r="H278" s="42">
        <f t="shared" si="104"/>
        <v>11.08</v>
      </c>
      <c r="I278" s="10">
        <f t="shared" si="105"/>
        <v>49177.47200000001</v>
      </c>
      <c r="J278" s="9">
        <f t="shared" si="106"/>
        <v>295064.83200000005</v>
      </c>
      <c r="K278" s="32">
        <v>3.32</v>
      </c>
      <c r="L278" s="32">
        <v>8.52</v>
      </c>
      <c r="M278" s="42">
        <f t="shared" si="121"/>
        <v>11.84</v>
      </c>
      <c r="N278" s="10">
        <f t="shared" si="109"/>
        <v>52550.656</v>
      </c>
      <c r="O278" s="9">
        <f t="shared" si="107"/>
        <v>315303.936</v>
      </c>
      <c r="P278" s="55">
        <f t="shared" si="108"/>
        <v>610368.768</v>
      </c>
      <c r="Q278" s="8"/>
      <c r="R278" s="55">
        <f t="shared" si="112"/>
        <v>610368.768</v>
      </c>
      <c r="S278" s="111">
        <v>609836.1</v>
      </c>
      <c r="T278" s="3">
        <v>0</v>
      </c>
      <c r="U278" s="1">
        <v>50819.68</v>
      </c>
      <c r="V278" s="82">
        <f t="shared" si="113"/>
        <v>0</v>
      </c>
      <c r="W278" s="82">
        <f t="shared" si="114"/>
        <v>609836.16</v>
      </c>
      <c r="X278" s="3"/>
      <c r="Y278" s="6">
        <v>0</v>
      </c>
      <c r="Z278" s="6">
        <v>21821.32</v>
      </c>
      <c r="AA278" s="6"/>
      <c r="AB278" s="6">
        <v>90774.15</v>
      </c>
      <c r="AC278" s="1">
        <v>0</v>
      </c>
      <c r="AD278" s="1">
        <v>26289.44</v>
      </c>
      <c r="AE278" s="1"/>
      <c r="AF278" s="3">
        <v>22695.33</v>
      </c>
      <c r="AG278" s="1">
        <v>0</v>
      </c>
      <c r="AH278" s="1">
        <v>40152.73</v>
      </c>
      <c r="AI278" s="1">
        <v>0</v>
      </c>
      <c r="AJ278" s="1">
        <v>19727.8</v>
      </c>
      <c r="AK278" s="1">
        <v>0</v>
      </c>
      <c r="AL278" s="1">
        <v>49277.15</v>
      </c>
      <c r="AM278" s="1">
        <v>0</v>
      </c>
      <c r="AN278" s="1">
        <v>21078.55</v>
      </c>
      <c r="AO278" s="1">
        <v>0</v>
      </c>
      <c r="AP278" s="1">
        <v>23092.27</v>
      </c>
      <c r="AQ278" s="1">
        <v>0</v>
      </c>
      <c r="AR278" s="1">
        <v>44726.81</v>
      </c>
      <c r="AS278" s="1">
        <v>0</v>
      </c>
      <c r="AT278" s="1">
        <v>62067.38</v>
      </c>
      <c r="AU278" s="1">
        <v>0</v>
      </c>
      <c r="AV278" s="1">
        <v>35033.21</v>
      </c>
      <c r="AW278" s="6">
        <f t="shared" si="115"/>
        <v>0</v>
      </c>
      <c r="AX278" s="6">
        <f t="shared" si="116"/>
        <v>456736.14</v>
      </c>
      <c r="AY278" s="4">
        <f t="shared" si="117"/>
        <v>456736.14</v>
      </c>
      <c r="AZ278" s="1"/>
      <c r="BA278" s="1"/>
      <c r="BB278" s="1"/>
      <c r="BC278" s="1"/>
      <c r="BD278" s="3">
        <f t="shared" si="110"/>
        <v>0</v>
      </c>
      <c r="BE278" s="3">
        <f t="shared" si="111"/>
        <v>153100.02000000002</v>
      </c>
      <c r="BF278" s="13">
        <f t="shared" si="118"/>
        <v>153100.02000000002</v>
      </c>
      <c r="BG278" s="81">
        <v>69214.53</v>
      </c>
      <c r="BH278" s="81"/>
      <c r="BI278" s="80">
        <v>344</v>
      </c>
      <c r="BJ278" s="80"/>
      <c r="BK278" s="1">
        <f t="shared" si="120"/>
        <v>69558.53</v>
      </c>
      <c r="BL278" s="91"/>
      <c r="BM278" s="101">
        <f t="shared" si="119"/>
        <v>222658.55000000002</v>
      </c>
      <c r="BN278" s="104">
        <v>192619.56</v>
      </c>
    </row>
    <row r="279" spans="1:66" ht="15">
      <c r="A279" s="6">
        <v>275</v>
      </c>
      <c r="B279" s="40" t="s">
        <v>231</v>
      </c>
      <c r="C279" s="6">
        <v>4471.9</v>
      </c>
      <c r="D279" s="6">
        <v>95.8</v>
      </c>
      <c r="E279" s="35">
        <f t="shared" si="103"/>
        <v>4567.7</v>
      </c>
      <c r="F279" s="41">
        <v>3.1</v>
      </c>
      <c r="G279" s="41">
        <v>6.39</v>
      </c>
      <c r="H279" s="42">
        <f t="shared" si="104"/>
        <v>9.49</v>
      </c>
      <c r="I279" s="10">
        <f t="shared" si="105"/>
        <v>43347.473</v>
      </c>
      <c r="J279" s="9">
        <f t="shared" si="106"/>
        <v>260084.838</v>
      </c>
      <c r="K279" s="32">
        <v>3.32</v>
      </c>
      <c r="L279" s="32">
        <v>6.82</v>
      </c>
      <c r="M279" s="42">
        <f t="shared" si="121"/>
        <v>10.14</v>
      </c>
      <c r="N279" s="10">
        <f t="shared" si="109"/>
        <v>46316.478</v>
      </c>
      <c r="O279" s="9">
        <f t="shared" si="107"/>
        <v>277898.868</v>
      </c>
      <c r="P279" s="55">
        <f t="shared" si="108"/>
        <v>537983.706</v>
      </c>
      <c r="Q279" s="8">
        <v>15759.68</v>
      </c>
      <c r="R279" s="55">
        <f t="shared" si="112"/>
        <v>522224.026</v>
      </c>
      <c r="S279" s="111">
        <v>521949.94</v>
      </c>
      <c r="T279" s="3">
        <v>0</v>
      </c>
      <c r="U279" s="1">
        <v>43495.83</v>
      </c>
      <c r="V279" s="82">
        <f t="shared" si="113"/>
        <v>0</v>
      </c>
      <c r="W279" s="82">
        <f t="shared" si="114"/>
        <v>521949.96</v>
      </c>
      <c r="X279" s="3"/>
      <c r="Y279" s="6">
        <v>0</v>
      </c>
      <c r="Z279" s="6">
        <v>25527.67</v>
      </c>
      <c r="AA279" s="6"/>
      <c r="AB279" s="6">
        <v>20870.98</v>
      </c>
      <c r="AC279" s="1">
        <v>0</v>
      </c>
      <c r="AD279" s="1">
        <v>22357.66</v>
      </c>
      <c r="AE279" s="1"/>
      <c r="AF279" s="3">
        <v>30324.27</v>
      </c>
      <c r="AG279" s="1">
        <v>0</v>
      </c>
      <c r="AH279" s="1">
        <v>25477.41</v>
      </c>
      <c r="AI279" s="1">
        <v>0</v>
      </c>
      <c r="AJ279" s="1">
        <v>47508.75</v>
      </c>
      <c r="AK279" s="1">
        <v>0</v>
      </c>
      <c r="AL279" s="1">
        <v>34088.95</v>
      </c>
      <c r="AM279" s="1">
        <v>0</v>
      </c>
      <c r="AN279" s="1">
        <v>277703</v>
      </c>
      <c r="AO279" s="1">
        <v>0</v>
      </c>
      <c r="AP279" s="1">
        <v>22097.56</v>
      </c>
      <c r="AQ279" s="1">
        <v>0</v>
      </c>
      <c r="AR279" s="1">
        <v>26864.33</v>
      </c>
      <c r="AS279" s="1">
        <v>0</v>
      </c>
      <c r="AT279" s="1">
        <v>22455.38</v>
      </c>
      <c r="AU279" s="1">
        <v>0</v>
      </c>
      <c r="AV279" s="1">
        <v>27522.37</v>
      </c>
      <c r="AW279" s="6">
        <f t="shared" si="115"/>
        <v>0</v>
      </c>
      <c r="AX279" s="6">
        <f t="shared" si="116"/>
        <v>582798.33</v>
      </c>
      <c r="AY279" s="4">
        <f t="shared" si="117"/>
        <v>582798.33</v>
      </c>
      <c r="AZ279" s="1"/>
      <c r="BA279" s="1"/>
      <c r="BB279" s="1"/>
      <c r="BC279" s="1"/>
      <c r="BD279" s="3">
        <f t="shared" si="110"/>
        <v>0</v>
      </c>
      <c r="BE279" s="3">
        <f t="shared" si="111"/>
        <v>-60848.36999999994</v>
      </c>
      <c r="BF279" s="94">
        <f t="shared" si="118"/>
        <v>-60848.36999999994</v>
      </c>
      <c r="BG279" s="81">
        <v>0</v>
      </c>
      <c r="BH279" s="81"/>
      <c r="BI279" s="80"/>
      <c r="BJ279" s="80"/>
      <c r="BK279" s="6">
        <f t="shared" si="120"/>
        <v>0</v>
      </c>
      <c r="BL279" s="94">
        <f>BF279+BK279</f>
        <v>-60848.36999999994</v>
      </c>
      <c r="BM279" s="96">
        <f t="shared" si="119"/>
        <v>-60848.36999999994</v>
      </c>
      <c r="BN279" s="104">
        <v>378387.12</v>
      </c>
    </row>
    <row r="280" spans="1:66" ht="15">
      <c r="A280" s="6">
        <v>276</v>
      </c>
      <c r="B280" s="31" t="s">
        <v>232</v>
      </c>
      <c r="C280" s="6">
        <v>3183.3</v>
      </c>
      <c r="D280" s="6">
        <v>0</v>
      </c>
      <c r="E280" s="35">
        <f t="shared" si="103"/>
        <v>3183.3</v>
      </c>
      <c r="F280" s="32">
        <v>3.1</v>
      </c>
      <c r="G280" s="32">
        <v>7.86</v>
      </c>
      <c r="H280" s="33">
        <f t="shared" si="104"/>
        <v>10.96</v>
      </c>
      <c r="I280" s="10">
        <f t="shared" si="105"/>
        <v>34888.96800000001</v>
      </c>
      <c r="J280" s="9">
        <f t="shared" si="106"/>
        <v>209333.80800000005</v>
      </c>
      <c r="K280" s="32">
        <v>3.32</v>
      </c>
      <c r="L280" s="32">
        <v>8.39</v>
      </c>
      <c r="M280" s="33">
        <f t="shared" si="121"/>
        <v>11.71</v>
      </c>
      <c r="N280" s="10">
        <f t="shared" si="109"/>
        <v>37276.44300000001</v>
      </c>
      <c r="O280" s="9">
        <f t="shared" si="107"/>
        <v>223658.65800000005</v>
      </c>
      <c r="P280" s="55">
        <f t="shared" si="108"/>
        <v>432992.46600000013</v>
      </c>
      <c r="Q280" s="8">
        <v>72131.58</v>
      </c>
      <c r="R280" s="55">
        <f t="shared" si="112"/>
        <v>360860.8860000001</v>
      </c>
      <c r="S280" s="111">
        <v>360669.9</v>
      </c>
      <c r="T280" s="3">
        <v>17942.51</v>
      </c>
      <c r="U280" s="1">
        <v>12113.31</v>
      </c>
      <c r="V280" s="82">
        <f t="shared" si="113"/>
        <v>215310.12</v>
      </c>
      <c r="W280" s="82">
        <f t="shared" si="114"/>
        <v>145359.72</v>
      </c>
      <c r="X280" s="3"/>
      <c r="Y280" s="6">
        <v>27244.24</v>
      </c>
      <c r="Z280" s="6">
        <v>6448.75</v>
      </c>
      <c r="AA280" s="6">
        <v>8305.29</v>
      </c>
      <c r="AB280" s="6">
        <v>38702.19</v>
      </c>
      <c r="AC280" s="1">
        <v>10004.86</v>
      </c>
      <c r="AD280" s="1">
        <v>13052.22</v>
      </c>
      <c r="AE280" s="1">
        <v>44299.47</v>
      </c>
      <c r="AF280" s="3">
        <v>6448.75</v>
      </c>
      <c r="AG280" s="1">
        <v>7894.58</v>
      </c>
      <c r="AH280" s="1">
        <v>8876.08</v>
      </c>
      <c r="AI280" s="1">
        <v>24376.37</v>
      </c>
      <c r="AJ280" s="1">
        <v>11077.48</v>
      </c>
      <c r="AK280" s="1">
        <v>13306.13</v>
      </c>
      <c r="AL280" s="1">
        <v>13573.93</v>
      </c>
      <c r="AM280" s="1">
        <v>8435.75</v>
      </c>
      <c r="AN280" s="1">
        <v>6894.41</v>
      </c>
      <c r="AO280" s="1">
        <v>38040.76</v>
      </c>
      <c r="AP280" s="1">
        <v>8146.78</v>
      </c>
      <c r="AQ280" s="1">
        <v>19117.1</v>
      </c>
      <c r="AR280" s="1">
        <v>8963.34</v>
      </c>
      <c r="AS280" s="1">
        <v>19769.77</v>
      </c>
      <c r="AT280" s="1">
        <v>8814.33</v>
      </c>
      <c r="AU280" s="1">
        <v>10600.32</v>
      </c>
      <c r="AV280" s="1">
        <v>7406.55</v>
      </c>
      <c r="AW280" s="6">
        <f t="shared" si="115"/>
        <v>231394.64</v>
      </c>
      <c r="AX280" s="6">
        <f t="shared" si="116"/>
        <v>138404.81</v>
      </c>
      <c r="AY280" s="4">
        <f t="shared" si="117"/>
        <v>369799.45</v>
      </c>
      <c r="AZ280" s="1"/>
      <c r="BA280" s="1"/>
      <c r="BB280" s="1"/>
      <c r="BC280" s="1"/>
      <c r="BD280" s="3">
        <f t="shared" si="110"/>
        <v>-16084.520000000019</v>
      </c>
      <c r="BE280" s="3">
        <f t="shared" si="111"/>
        <v>6954.9100000000035</v>
      </c>
      <c r="BF280" s="94">
        <f t="shared" si="118"/>
        <v>-9129.610000000015</v>
      </c>
      <c r="BG280" s="81">
        <v>0</v>
      </c>
      <c r="BH280" s="81"/>
      <c r="BI280" s="80"/>
      <c r="BJ280" s="80"/>
      <c r="BK280" s="6">
        <f t="shared" si="120"/>
        <v>0</v>
      </c>
      <c r="BL280" s="94">
        <f>BF280+BK280</f>
        <v>-9129.610000000015</v>
      </c>
      <c r="BM280" s="96">
        <f t="shared" si="119"/>
        <v>-9129.610000000015</v>
      </c>
      <c r="BN280" s="104">
        <v>99895.16</v>
      </c>
    </row>
    <row r="281" spans="1:66" ht="15">
      <c r="A281" s="6">
        <v>277</v>
      </c>
      <c r="B281" s="47" t="s">
        <v>233</v>
      </c>
      <c r="C281" s="6">
        <v>207.4</v>
      </c>
      <c r="D281" s="6">
        <v>0</v>
      </c>
      <c r="E281" s="35">
        <f t="shared" si="103"/>
        <v>207.4</v>
      </c>
      <c r="F281" s="50">
        <v>3.1</v>
      </c>
      <c r="G281" s="50">
        <v>3.55</v>
      </c>
      <c r="H281" s="51">
        <f t="shared" si="104"/>
        <v>6.65</v>
      </c>
      <c r="I281" s="10">
        <f t="shared" si="105"/>
        <v>1379.21</v>
      </c>
      <c r="J281" s="9">
        <f t="shared" si="106"/>
        <v>8275.26</v>
      </c>
      <c r="K281" s="32">
        <v>3.32</v>
      </c>
      <c r="L281" s="32">
        <v>3.79</v>
      </c>
      <c r="M281" s="51">
        <f t="shared" si="121"/>
        <v>7.109999999999999</v>
      </c>
      <c r="N281" s="10">
        <f t="shared" si="109"/>
        <v>1474.614</v>
      </c>
      <c r="O281" s="9">
        <f t="shared" si="107"/>
        <v>8847.684000000001</v>
      </c>
      <c r="P281" s="55">
        <f t="shared" si="108"/>
        <v>17122.944000000003</v>
      </c>
      <c r="Q281" s="8">
        <v>161.81</v>
      </c>
      <c r="R281" s="55">
        <f t="shared" si="112"/>
        <v>16961.134000000002</v>
      </c>
      <c r="S281" s="111">
        <v>16948.69</v>
      </c>
      <c r="T281" s="3">
        <v>744.09</v>
      </c>
      <c r="U281" s="1">
        <v>668.3</v>
      </c>
      <c r="V281" s="82">
        <f t="shared" si="113"/>
        <v>8929.08</v>
      </c>
      <c r="W281" s="82">
        <f t="shared" si="114"/>
        <v>8019.599999999999</v>
      </c>
      <c r="X281" s="3"/>
      <c r="Y281" s="6">
        <v>0</v>
      </c>
      <c r="Z281" s="6">
        <v>979.82</v>
      </c>
      <c r="AA281" s="6">
        <v>0</v>
      </c>
      <c r="AB281" s="6">
        <v>408.58</v>
      </c>
      <c r="AC281" s="1">
        <v>0</v>
      </c>
      <c r="AD281" s="1">
        <v>408.58</v>
      </c>
      <c r="AE281" s="1">
        <v>0</v>
      </c>
      <c r="AF281" s="3">
        <v>408.58</v>
      </c>
      <c r="AG281" s="1">
        <v>0</v>
      </c>
      <c r="AH281" s="1">
        <v>408.58</v>
      </c>
      <c r="AI281" s="1">
        <v>125.6</v>
      </c>
      <c r="AJ281" s="1">
        <v>408.58</v>
      </c>
      <c r="AK281" s="1">
        <v>0</v>
      </c>
      <c r="AL281" s="1">
        <v>437.61</v>
      </c>
      <c r="AM281" s="1">
        <v>0</v>
      </c>
      <c r="AN281" s="1">
        <v>437.61</v>
      </c>
      <c r="AO281" s="1">
        <v>0</v>
      </c>
      <c r="AP281" s="1">
        <v>437.61</v>
      </c>
      <c r="AQ281" s="1">
        <v>0</v>
      </c>
      <c r="AR281" s="1">
        <v>856.29</v>
      </c>
      <c r="AS281" s="1">
        <v>0</v>
      </c>
      <c r="AT281" s="1">
        <v>437.61</v>
      </c>
      <c r="AU281" s="1">
        <v>0</v>
      </c>
      <c r="AV281" s="1">
        <v>437.61</v>
      </c>
      <c r="AW281" s="6">
        <f t="shared" si="115"/>
        <v>125.6</v>
      </c>
      <c r="AX281" s="6">
        <f t="shared" si="116"/>
        <v>6067.0599999999995</v>
      </c>
      <c r="AY281" s="4">
        <f t="shared" si="117"/>
        <v>6192.66</v>
      </c>
      <c r="AZ281" s="1"/>
      <c r="BA281" s="1"/>
      <c r="BB281" s="1"/>
      <c r="BC281" s="1"/>
      <c r="BD281" s="3">
        <f t="shared" si="110"/>
        <v>8803.48</v>
      </c>
      <c r="BE281" s="3">
        <f t="shared" si="111"/>
        <v>1952.54</v>
      </c>
      <c r="BF281" s="13">
        <f t="shared" si="118"/>
        <v>10756.02</v>
      </c>
      <c r="BG281" s="81">
        <v>0</v>
      </c>
      <c r="BH281" s="81"/>
      <c r="BI281" s="80"/>
      <c r="BJ281" s="80"/>
      <c r="BK281" s="1">
        <f t="shared" si="120"/>
        <v>0</v>
      </c>
      <c r="BL281" s="91"/>
      <c r="BM281" s="101">
        <f t="shared" si="119"/>
        <v>10756.02</v>
      </c>
      <c r="BN281" s="104">
        <v>89545.83</v>
      </c>
    </row>
    <row r="282" spans="1:66" ht="15">
      <c r="A282" s="6">
        <v>279</v>
      </c>
      <c r="B282" s="19" t="s">
        <v>326</v>
      </c>
      <c r="C282" s="6">
        <v>323.6</v>
      </c>
      <c r="D282" s="6">
        <v>0</v>
      </c>
      <c r="E282" s="35">
        <f t="shared" si="103"/>
        <v>323.6</v>
      </c>
      <c r="F282" s="48">
        <v>3.1</v>
      </c>
      <c r="G282" s="48">
        <v>3.55</v>
      </c>
      <c r="H282" s="49">
        <f t="shared" si="104"/>
        <v>6.65</v>
      </c>
      <c r="I282" s="10">
        <f t="shared" si="105"/>
        <v>2151.94</v>
      </c>
      <c r="J282" s="9">
        <f t="shared" si="106"/>
        <v>12911.64</v>
      </c>
      <c r="K282" s="32">
        <v>3.32</v>
      </c>
      <c r="L282" s="32">
        <v>3.79</v>
      </c>
      <c r="M282" s="49">
        <f t="shared" si="121"/>
        <v>7.109999999999999</v>
      </c>
      <c r="N282" s="10">
        <f t="shared" si="109"/>
        <v>2300.796</v>
      </c>
      <c r="O282" s="9">
        <f t="shared" si="107"/>
        <v>13804.775999999998</v>
      </c>
      <c r="P282" s="55">
        <f t="shared" si="108"/>
        <v>26716.415999999997</v>
      </c>
      <c r="Q282" s="8">
        <v>4</v>
      </c>
      <c r="R282" s="55">
        <f t="shared" si="112"/>
        <v>26712.415999999997</v>
      </c>
      <c r="S282" s="111">
        <v>26693</v>
      </c>
      <c r="T282" s="3">
        <v>0</v>
      </c>
      <c r="U282" s="1">
        <v>2224.42</v>
      </c>
      <c r="V282" s="82">
        <f t="shared" si="113"/>
        <v>0</v>
      </c>
      <c r="W282" s="82">
        <f t="shared" si="114"/>
        <v>26693.04</v>
      </c>
      <c r="X282" s="3"/>
      <c r="Y282" s="6">
        <v>0</v>
      </c>
      <c r="Z282" s="6">
        <v>637.49</v>
      </c>
      <c r="AA282" s="6"/>
      <c r="AB282" s="6">
        <v>637.49</v>
      </c>
      <c r="AC282" s="1">
        <v>0</v>
      </c>
      <c r="AD282" s="1">
        <v>637.49</v>
      </c>
      <c r="AE282" s="1"/>
      <c r="AF282" s="3">
        <v>637.49</v>
      </c>
      <c r="AG282" s="1">
        <v>0</v>
      </c>
      <c r="AH282" s="1">
        <v>637.49</v>
      </c>
      <c r="AI282" s="1">
        <v>0</v>
      </c>
      <c r="AJ282" s="1">
        <v>763.09</v>
      </c>
      <c r="AK282" s="1">
        <v>0</v>
      </c>
      <c r="AL282" s="1">
        <v>682.8</v>
      </c>
      <c r="AM282" s="1">
        <v>0</v>
      </c>
      <c r="AN282" s="1">
        <v>850.97</v>
      </c>
      <c r="AO282" s="1">
        <v>0</v>
      </c>
      <c r="AP282" s="1">
        <v>1480.94</v>
      </c>
      <c r="AQ282" s="1">
        <v>0</v>
      </c>
      <c r="AR282" s="1">
        <v>1101.48</v>
      </c>
      <c r="AS282" s="1">
        <v>0</v>
      </c>
      <c r="AT282" s="1">
        <v>682.8</v>
      </c>
      <c r="AU282" s="1">
        <v>0</v>
      </c>
      <c r="AV282" s="1">
        <v>682.8</v>
      </c>
      <c r="AW282" s="6">
        <f t="shared" si="115"/>
        <v>0</v>
      </c>
      <c r="AX282" s="6">
        <f t="shared" si="116"/>
        <v>9432.329999999998</v>
      </c>
      <c r="AY282" s="4">
        <f t="shared" si="117"/>
        <v>9432.329999999998</v>
      </c>
      <c r="AZ282" s="1"/>
      <c r="BA282" s="1"/>
      <c r="BB282" s="1"/>
      <c r="BC282" s="1"/>
      <c r="BD282" s="3">
        <f t="shared" si="110"/>
        <v>0</v>
      </c>
      <c r="BE282" s="3">
        <f t="shared" si="111"/>
        <v>17260.710000000003</v>
      </c>
      <c r="BF282" s="13">
        <f t="shared" si="118"/>
        <v>17260.710000000003</v>
      </c>
      <c r="BG282" s="81">
        <v>0</v>
      </c>
      <c r="BH282" s="81"/>
      <c r="BI282" s="80"/>
      <c r="BJ282" s="80"/>
      <c r="BK282" s="1">
        <f t="shared" si="120"/>
        <v>0</v>
      </c>
      <c r="BL282" s="91"/>
      <c r="BM282" s="101">
        <f t="shared" si="119"/>
        <v>17260.710000000003</v>
      </c>
      <c r="BN282" s="104">
        <v>73492.61</v>
      </c>
    </row>
    <row r="283" spans="1:66" ht="15">
      <c r="A283" s="6">
        <v>280</v>
      </c>
      <c r="B283" s="19" t="s">
        <v>327</v>
      </c>
      <c r="C283" s="6">
        <v>116.2</v>
      </c>
      <c r="D283" s="6">
        <v>0</v>
      </c>
      <c r="E283" s="35">
        <f t="shared" si="103"/>
        <v>116.2</v>
      </c>
      <c r="F283" s="48">
        <v>3.1</v>
      </c>
      <c r="G283" s="48">
        <v>3.55</v>
      </c>
      <c r="H283" s="49">
        <f t="shared" si="104"/>
        <v>6.65</v>
      </c>
      <c r="I283" s="10">
        <f t="shared" si="105"/>
        <v>772.73</v>
      </c>
      <c r="J283" s="9">
        <f t="shared" si="106"/>
        <v>4636.38</v>
      </c>
      <c r="K283" s="32">
        <v>3.32</v>
      </c>
      <c r="L283" s="32">
        <v>3.79</v>
      </c>
      <c r="M283" s="49">
        <f t="shared" si="121"/>
        <v>7.109999999999999</v>
      </c>
      <c r="N283" s="10">
        <f t="shared" si="109"/>
        <v>826.1819999999999</v>
      </c>
      <c r="O283" s="9">
        <f t="shared" si="107"/>
        <v>4957.092</v>
      </c>
      <c r="P283" s="55">
        <f t="shared" si="108"/>
        <v>9593.472</v>
      </c>
      <c r="Q283" s="8">
        <v>1.45</v>
      </c>
      <c r="R283" s="55">
        <f t="shared" si="112"/>
        <v>9592.021999999999</v>
      </c>
      <c r="S283" s="111">
        <v>9585.05</v>
      </c>
      <c r="T283" s="3">
        <v>0</v>
      </c>
      <c r="U283" s="1">
        <v>798.75</v>
      </c>
      <c r="V283" s="82">
        <f t="shared" si="113"/>
        <v>0</v>
      </c>
      <c r="W283" s="82">
        <f t="shared" si="114"/>
        <v>9585</v>
      </c>
      <c r="X283" s="3"/>
      <c r="Y283" s="6">
        <v>0</v>
      </c>
      <c r="Z283" s="6">
        <v>228.91</v>
      </c>
      <c r="AA283" s="6"/>
      <c r="AB283" s="6">
        <v>228.91</v>
      </c>
      <c r="AC283" s="1">
        <v>0</v>
      </c>
      <c r="AD283" s="1">
        <v>228.91</v>
      </c>
      <c r="AE283" s="1"/>
      <c r="AF283" s="3">
        <v>228.91</v>
      </c>
      <c r="AG283" s="1">
        <v>0</v>
      </c>
      <c r="AH283" s="1">
        <v>228.91</v>
      </c>
      <c r="AI283" s="1">
        <v>0</v>
      </c>
      <c r="AJ283" s="1">
        <v>354.51</v>
      </c>
      <c r="AK283" s="1">
        <v>0</v>
      </c>
      <c r="AL283" s="1">
        <v>245.18</v>
      </c>
      <c r="AM283" s="1">
        <v>0</v>
      </c>
      <c r="AN283" s="1">
        <v>413.35</v>
      </c>
      <c r="AO283" s="1">
        <v>0</v>
      </c>
      <c r="AP283" s="1">
        <v>245.18</v>
      </c>
      <c r="AQ283" s="1">
        <v>0</v>
      </c>
      <c r="AR283" s="1">
        <v>663.86</v>
      </c>
      <c r="AS283" s="1">
        <v>0</v>
      </c>
      <c r="AT283" s="1">
        <v>245.18</v>
      </c>
      <c r="AU283" s="1">
        <v>0</v>
      </c>
      <c r="AV283" s="1">
        <v>245.18</v>
      </c>
      <c r="AW283" s="6">
        <f t="shared" si="115"/>
        <v>0</v>
      </c>
      <c r="AX283" s="6">
        <f t="shared" si="116"/>
        <v>3556.99</v>
      </c>
      <c r="AY283" s="4">
        <f t="shared" si="117"/>
        <v>3556.99</v>
      </c>
      <c r="AZ283" s="1"/>
      <c r="BA283" s="1"/>
      <c r="BB283" s="1"/>
      <c r="BC283" s="1"/>
      <c r="BD283" s="3">
        <f t="shared" si="110"/>
        <v>0</v>
      </c>
      <c r="BE283" s="3">
        <f t="shared" si="111"/>
        <v>6028.01</v>
      </c>
      <c r="BF283" s="13">
        <f t="shared" si="118"/>
        <v>6028.01</v>
      </c>
      <c r="BG283" s="81">
        <v>0</v>
      </c>
      <c r="BH283" s="81"/>
      <c r="BI283" s="80"/>
      <c r="BJ283" s="80"/>
      <c r="BK283" s="1">
        <f t="shared" si="120"/>
        <v>0</v>
      </c>
      <c r="BL283" s="91"/>
      <c r="BM283" s="101">
        <f t="shared" si="119"/>
        <v>6028.01</v>
      </c>
      <c r="BN283" s="104">
        <v>41255.18</v>
      </c>
    </row>
    <row r="284" spans="1:66" ht="15">
      <c r="A284" s="6">
        <v>281</v>
      </c>
      <c r="B284" s="31" t="s">
        <v>234</v>
      </c>
      <c r="C284" s="6">
        <v>280.3</v>
      </c>
      <c r="D284" s="6">
        <v>0</v>
      </c>
      <c r="E284" s="35">
        <f t="shared" si="103"/>
        <v>280.3</v>
      </c>
      <c r="F284" s="32">
        <v>3.1</v>
      </c>
      <c r="G284" s="32">
        <v>6.59</v>
      </c>
      <c r="H284" s="33">
        <f t="shared" si="104"/>
        <v>9.69</v>
      </c>
      <c r="I284" s="10">
        <f t="shared" si="105"/>
        <v>2716.107</v>
      </c>
      <c r="J284" s="9">
        <f t="shared" si="106"/>
        <v>16296.642</v>
      </c>
      <c r="K284" s="32">
        <v>3.32</v>
      </c>
      <c r="L284" s="32">
        <v>7.04</v>
      </c>
      <c r="M284" s="33">
        <f t="shared" si="121"/>
        <v>10.36</v>
      </c>
      <c r="N284" s="10">
        <f t="shared" si="109"/>
        <v>2903.908</v>
      </c>
      <c r="O284" s="9">
        <f t="shared" si="107"/>
        <v>17423.448</v>
      </c>
      <c r="P284" s="55">
        <f t="shared" si="108"/>
        <v>33720.09</v>
      </c>
      <c r="Q284" s="8">
        <v>12169.84</v>
      </c>
      <c r="R284" s="55">
        <f t="shared" si="112"/>
        <v>21550.249999999996</v>
      </c>
      <c r="S284" s="111">
        <v>21516.62</v>
      </c>
      <c r="T284" s="3">
        <v>1165.48</v>
      </c>
      <c r="U284" s="1">
        <v>627.57</v>
      </c>
      <c r="V284" s="82">
        <f t="shared" si="113"/>
        <v>13985.76</v>
      </c>
      <c r="W284" s="82">
        <f t="shared" si="114"/>
        <v>7530.84</v>
      </c>
      <c r="X284" s="3"/>
      <c r="Y284" s="6">
        <v>2964.51</v>
      </c>
      <c r="Z284" s="6">
        <v>907.49</v>
      </c>
      <c r="AA284" s="6">
        <v>0</v>
      </c>
      <c r="AB284" s="6">
        <v>907.49</v>
      </c>
      <c r="AC284" s="1">
        <v>0</v>
      </c>
      <c r="AD284" s="1">
        <v>907.49</v>
      </c>
      <c r="AE284" s="1">
        <v>0</v>
      </c>
      <c r="AF284" s="3">
        <v>907.49</v>
      </c>
      <c r="AG284" s="1">
        <v>0</v>
      </c>
      <c r="AH284" s="1">
        <v>907.49</v>
      </c>
      <c r="AI284" s="1">
        <v>209.34</v>
      </c>
      <c r="AJ284" s="1">
        <v>907.49</v>
      </c>
      <c r="AK284" s="1">
        <v>0</v>
      </c>
      <c r="AL284" s="1">
        <v>946.73</v>
      </c>
      <c r="AM284" s="1">
        <v>0</v>
      </c>
      <c r="AN284" s="1">
        <v>946.73</v>
      </c>
      <c r="AO284" s="1">
        <v>0</v>
      </c>
      <c r="AP284" s="1">
        <v>946.73</v>
      </c>
      <c r="AQ284" s="1">
        <v>0</v>
      </c>
      <c r="AR284" s="1">
        <v>5710.4</v>
      </c>
      <c r="AS284" s="1">
        <v>1206.26</v>
      </c>
      <c r="AT284" s="1">
        <v>946.73</v>
      </c>
      <c r="AU284" s="1">
        <v>3374.2</v>
      </c>
      <c r="AV284" s="1">
        <v>946.73</v>
      </c>
      <c r="AW284" s="6">
        <f t="shared" si="115"/>
        <v>7754.31</v>
      </c>
      <c r="AX284" s="6">
        <f t="shared" si="116"/>
        <v>15888.989999999998</v>
      </c>
      <c r="AY284" s="4">
        <f t="shared" si="117"/>
        <v>23643.3</v>
      </c>
      <c r="AZ284" s="1"/>
      <c r="BA284" s="1"/>
      <c r="BB284" s="1"/>
      <c r="BC284" s="1"/>
      <c r="BD284" s="3">
        <f t="shared" si="110"/>
        <v>6231.45</v>
      </c>
      <c r="BE284" s="3">
        <f t="shared" si="111"/>
        <v>-8358.149999999998</v>
      </c>
      <c r="BF284" s="94">
        <f t="shared" si="118"/>
        <v>-2126.699999999998</v>
      </c>
      <c r="BG284" s="81">
        <v>0</v>
      </c>
      <c r="BH284" s="81"/>
      <c r="BI284" s="80"/>
      <c r="BJ284" s="80"/>
      <c r="BK284" s="6">
        <f t="shared" si="120"/>
        <v>0</v>
      </c>
      <c r="BL284" s="94">
        <f>BF284+BK284</f>
        <v>-2126.699999999998</v>
      </c>
      <c r="BM284" s="96">
        <f t="shared" si="119"/>
        <v>-2126.699999999998</v>
      </c>
      <c r="BN284" s="104">
        <v>31560.23</v>
      </c>
    </row>
    <row r="285" spans="1:66" ht="15">
      <c r="A285" s="6">
        <v>282</v>
      </c>
      <c r="B285" s="31" t="s">
        <v>235</v>
      </c>
      <c r="C285" s="6">
        <v>4873.7</v>
      </c>
      <c r="D285" s="6">
        <v>0</v>
      </c>
      <c r="E285" s="35">
        <f t="shared" si="103"/>
        <v>4873.7</v>
      </c>
      <c r="F285" s="32">
        <v>3.1</v>
      </c>
      <c r="G285" s="32">
        <v>8.4</v>
      </c>
      <c r="H285" s="33">
        <f t="shared" si="104"/>
        <v>11.5</v>
      </c>
      <c r="I285" s="10">
        <f t="shared" si="105"/>
        <v>56047.549999999996</v>
      </c>
      <c r="J285" s="9">
        <f t="shared" si="106"/>
        <v>336285.3</v>
      </c>
      <c r="K285" s="32">
        <v>3.32</v>
      </c>
      <c r="L285" s="32">
        <v>8.97</v>
      </c>
      <c r="M285" s="33">
        <f t="shared" si="121"/>
        <v>12.290000000000001</v>
      </c>
      <c r="N285" s="10">
        <f t="shared" si="109"/>
        <v>59897.773</v>
      </c>
      <c r="O285" s="9">
        <f t="shared" si="107"/>
        <v>359386.63800000004</v>
      </c>
      <c r="P285" s="55">
        <f t="shared" si="108"/>
        <v>695671.9380000001</v>
      </c>
      <c r="Q285" s="8">
        <v>326302.88</v>
      </c>
      <c r="R285" s="55">
        <f>P285-Q285</f>
        <v>369369.0580000001</v>
      </c>
      <c r="S285" s="111">
        <v>368784.22</v>
      </c>
      <c r="T285" s="3">
        <v>17517.25</v>
      </c>
      <c r="U285" s="1">
        <v>13214.77</v>
      </c>
      <c r="V285" s="82">
        <f t="shared" si="113"/>
        <v>210207</v>
      </c>
      <c r="W285" s="82">
        <f t="shared" si="114"/>
        <v>158577.24</v>
      </c>
      <c r="X285" s="3"/>
      <c r="Y285" s="6">
        <v>12823.74</v>
      </c>
      <c r="Z285" s="6">
        <v>10691.66</v>
      </c>
      <c r="AA285" s="6">
        <v>12927.23</v>
      </c>
      <c r="AB285" s="6">
        <v>10048.75</v>
      </c>
      <c r="AC285" s="1">
        <v>67315.91</v>
      </c>
      <c r="AD285" s="1">
        <v>29681.15</v>
      </c>
      <c r="AE285" s="1">
        <v>19784.39</v>
      </c>
      <c r="AF285" s="3">
        <v>25250.99</v>
      </c>
      <c r="AG285" s="1">
        <v>12086.78</v>
      </c>
      <c r="AH285" s="1">
        <v>115293.75</v>
      </c>
      <c r="AI285" s="1">
        <v>12589.2</v>
      </c>
      <c r="AJ285" s="1">
        <v>10048.75</v>
      </c>
      <c r="AK285" s="1">
        <v>35519.26</v>
      </c>
      <c r="AL285" s="1">
        <v>10684.94</v>
      </c>
      <c r="AM285" s="1">
        <v>12915.31</v>
      </c>
      <c r="AN285" s="1">
        <v>12188.25</v>
      </c>
      <c r="AO285" s="1">
        <v>12915.31</v>
      </c>
      <c r="AP285" s="1">
        <v>10915.6</v>
      </c>
      <c r="AQ285" s="1">
        <v>34440.62</v>
      </c>
      <c r="AR285" s="1">
        <v>13155.69</v>
      </c>
      <c r="AS285" s="1">
        <v>16156.83</v>
      </c>
      <c r="AT285" s="1">
        <v>12412.22</v>
      </c>
      <c r="AU285" s="1">
        <v>21101.33</v>
      </c>
      <c r="AV285" s="1">
        <v>17486.59</v>
      </c>
      <c r="AW285" s="6">
        <f t="shared" si="115"/>
        <v>270575.91</v>
      </c>
      <c r="AX285" s="6">
        <f t="shared" si="116"/>
        <v>277858.34</v>
      </c>
      <c r="AY285" s="4">
        <f t="shared" si="117"/>
        <v>548434.25</v>
      </c>
      <c r="AZ285" s="1"/>
      <c r="BA285" s="1"/>
      <c r="BB285" s="1"/>
      <c r="BC285" s="1"/>
      <c r="BD285" s="3">
        <f t="shared" si="110"/>
        <v>-60368.909999999974</v>
      </c>
      <c r="BE285" s="3">
        <f t="shared" si="111"/>
        <v>-119281.10000000003</v>
      </c>
      <c r="BF285" s="94">
        <f t="shared" si="118"/>
        <v>-179650.01</v>
      </c>
      <c r="BG285" s="81">
        <v>0</v>
      </c>
      <c r="BH285" s="81"/>
      <c r="BI285" s="80"/>
      <c r="BJ285" s="80"/>
      <c r="BK285" s="6">
        <f t="shared" si="120"/>
        <v>0</v>
      </c>
      <c r="BL285" s="94">
        <f>BF285+BK285</f>
        <v>-179650.01</v>
      </c>
      <c r="BM285" s="96">
        <f t="shared" si="119"/>
        <v>-179650.01</v>
      </c>
      <c r="BN285" s="104">
        <v>423115.91</v>
      </c>
    </row>
    <row r="286" spans="1:66" ht="15">
      <c r="A286" s="6">
        <v>283</v>
      </c>
      <c r="B286" s="19" t="s">
        <v>328</v>
      </c>
      <c r="C286" s="6">
        <v>377.5</v>
      </c>
      <c r="D286" s="6">
        <v>0</v>
      </c>
      <c r="E286" s="35">
        <f t="shared" si="103"/>
        <v>377.5</v>
      </c>
      <c r="F286" s="48">
        <v>3.1</v>
      </c>
      <c r="G286" s="48">
        <v>3.46</v>
      </c>
      <c r="H286" s="49">
        <f t="shared" si="104"/>
        <v>6.5600000000000005</v>
      </c>
      <c r="I286" s="10">
        <f t="shared" si="105"/>
        <v>2476.4</v>
      </c>
      <c r="J286" s="9">
        <f t="shared" si="106"/>
        <v>14858.400000000001</v>
      </c>
      <c r="K286" s="32">
        <v>3.32</v>
      </c>
      <c r="L286" s="32">
        <v>3.7</v>
      </c>
      <c r="M286" s="49">
        <f t="shared" si="121"/>
        <v>7.02</v>
      </c>
      <c r="N286" s="10">
        <f t="shared" si="109"/>
        <v>2650.0499999999997</v>
      </c>
      <c r="O286" s="9">
        <f t="shared" si="107"/>
        <v>15900.3</v>
      </c>
      <c r="P286" s="55">
        <f t="shared" si="108"/>
        <v>30758.7</v>
      </c>
      <c r="Q286" s="8"/>
      <c r="R286" s="55">
        <f t="shared" si="112"/>
        <v>30758.7</v>
      </c>
      <c r="S286" s="111">
        <v>30713.46</v>
      </c>
      <c r="T286" s="3">
        <v>0</v>
      </c>
      <c r="U286" s="1">
        <v>2559.46</v>
      </c>
      <c r="V286" s="82">
        <f t="shared" si="113"/>
        <v>0</v>
      </c>
      <c r="W286" s="82">
        <f t="shared" si="114"/>
        <v>30713.52</v>
      </c>
      <c r="X286" s="3"/>
      <c r="Y286" s="6">
        <v>0</v>
      </c>
      <c r="Z286" s="6">
        <v>743.68</v>
      </c>
      <c r="AA286" s="6"/>
      <c r="AB286" s="6">
        <v>743.68</v>
      </c>
      <c r="AC286" s="1">
        <v>0</v>
      </c>
      <c r="AD286" s="1">
        <v>1304.94</v>
      </c>
      <c r="AE286" s="1"/>
      <c r="AF286" s="3">
        <v>3608.78</v>
      </c>
      <c r="AG286" s="1">
        <v>0</v>
      </c>
      <c r="AH286" s="1">
        <v>8818.22</v>
      </c>
      <c r="AI286" s="1">
        <v>0</v>
      </c>
      <c r="AJ286" s="1">
        <v>953.02</v>
      </c>
      <c r="AK286" s="1">
        <v>0</v>
      </c>
      <c r="AL286" s="1">
        <v>796.53</v>
      </c>
      <c r="AM286" s="1">
        <v>0</v>
      </c>
      <c r="AN286" s="1">
        <v>23397.45</v>
      </c>
      <c r="AO286" s="1">
        <v>0</v>
      </c>
      <c r="AP286" s="1">
        <v>796.53</v>
      </c>
      <c r="AQ286" s="1">
        <v>0</v>
      </c>
      <c r="AR286" s="1">
        <v>796.53</v>
      </c>
      <c r="AS286" s="1">
        <v>0</v>
      </c>
      <c r="AT286" s="1">
        <v>1341.53</v>
      </c>
      <c r="AU286" s="1">
        <v>0</v>
      </c>
      <c r="AV286" s="1">
        <v>1421.53</v>
      </c>
      <c r="AW286" s="6">
        <f t="shared" si="115"/>
        <v>0</v>
      </c>
      <c r="AX286" s="6">
        <f t="shared" si="116"/>
        <v>44722.42</v>
      </c>
      <c r="AY286" s="4">
        <f t="shared" si="117"/>
        <v>44722.42</v>
      </c>
      <c r="AZ286" s="1"/>
      <c r="BA286" s="1"/>
      <c r="BB286" s="1"/>
      <c r="BC286" s="1"/>
      <c r="BD286" s="3">
        <f t="shared" si="110"/>
        <v>0</v>
      </c>
      <c r="BE286" s="3">
        <f t="shared" si="111"/>
        <v>-14008.899999999998</v>
      </c>
      <c r="BF286" s="94">
        <f t="shared" si="118"/>
        <v>-14008.899999999998</v>
      </c>
      <c r="BG286" s="81">
        <v>2178.07</v>
      </c>
      <c r="BH286" s="81"/>
      <c r="BI286" s="80"/>
      <c r="BJ286" s="80"/>
      <c r="BK286" s="6">
        <f t="shared" si="120"/>
        <v>2178.07</v>
      </c>
      <c r="BL286" s="94">
        <f>BF286+BK286</f>
        <v>-11830.829999999998</v>
      </c>
      <c r="BM286" s="96">
        <f t="shared" si="119"/>
        <v>-11830.829999999998</v>
      </c>
      <c r="BN286" s="104">
        <v>58970.19</v>
      </c>
    </row>
    <row r="287" spans="1:66" ht="15">
      <c r="A287" s="6">
        <v>284</v>
      </c>
      <c r="B287" s="40" t="s">
        <v>236</v>
      </c>
      <c r="C287" s="6">
        <v>839.2</v>
      </c>
      <c r="D287" s="6">
        <v>0</v>
      </c>
      <c r="E287" s="35">
        <f t="shared" si="103"/>
        <v>839.2</v>
      </c>
      <c r="F287" s="41">
        <v>3.1</v>
      </c>
      <c r="G287" s="41">
        <v>7.59</v>
      </c>
      <c r="H287" s="42">
        <f t="shared" si="104"/>
        <v>10.69</v>
      </c>
      <c r="I287" s="10">
        <f t="shared" si="105"/>
        <v>8971.048</v>
      </c>
      <c r="J287" s="9">
        <f t="shared" si="106"/>
        <v>53826.288</v>
      </c>
      <c r="K287" s="32">
        <v>3.32</v>
      </c>
      <c r="L287" s="32">
        <v>8.11</v>
      </c>
      <c r="M287" s="42">
        <f t="shared" si="121"/>
        <v>11.43</v>
      </c>
      <c r="N287" s="10">
        <f t="shared" si="109"/>
        <v>9592.056</v>
      </c>
      <c r="O287" s="9">
        <f t="shared" si="107"/>
        <v>57552.336</v>
      </c>
      <c r="P287" s="55">
        <f t="shared" si="108"/>
        <v>111378.62400000001</v>
      </c>
      <c r="Q287" s="8">
        <v>6444.04</v>
      </c>
      <c r="R287" s="55">
        <f t="shared" si="112"/>
        <v>104934.58400000002</v>
      </c>
      <c r="S287" s="111">
        <v>104833.88</v>
      </c>
      <c r="T287" s="3">
        <v>0</v>
      </c>
      <c r="U287" s="1">
        <v>8736.16</v>
      </c>
      <c r="V287" s="82">
        <f t="shared" si="113"/>
        <v>0</v>
      </c>
      <c r="W287" s="82">
        <f t="shared" si="114"/>
        <v>104833.92</v>
      </c>
      <c r="X287" s="3"/>
      <c r="Y287" s="6">
        <v>0</v>
      </c>
      <c r="Z287" s="6">
        <v>19727.73</v>
      </c>
      <c r="AA287" s="6"/>
      <c r="AB287" s="6">
        <v>44387</v>
      </c>
      <c r="AC287" s="1">
        <v>0</v>
      </c>
      <c r="AD287" s="1">
        <v>10673.99</v>
      </c>
      <c r="AE287" s="1"/>
      <c r="AF287" s="3">
        <v>15432.83</v>
      </c>
      <c r="AG287" s="1">
        <v>0</v>
      </c>
      <c r="AH287" s="1">
        <v>3912.09</v>
      </c>
      <c r="AI287" s="1">
        <v>0</v>
      </c>
      <c r="AJ287" s="1">
        <v>45974.47</v>
      </c>
      <c r="AK287" s="1">
        <v>0</v>
      </c>
      <c r="AL287" s="1">
        <v>4172.24</v>
      </c>
      <c r="AM287" s="1">
        <v>0</v>
      </c>
      <c r="AN287" s="1">
        <v>19846.09</v>
      </c>
      <c r="AO287" s="1">
        <v>0</v>
      </c>
      <c r="AP287" s="1">
        <v>3564.77</v>
      </c>
      <c r="AQ287" s="1">
        <v>0</v>
      </c>
      <c r="AR287" s="1">
        <v>1948.36</v>
      </c>
      <c r="AS287" s="1">
        <v>0</v>
      </c>
      <c r="AT287" s="1">
        <v>1948.36</v>
      </c>
      <c r="AU287" s="1">
        <v>0</v>
      </c>
      <c r="AV287" s="1">
        <v>1948.36</v>
      </c>
      <c r="AW287" s="6">
        <f t="shared" si="115"/>
        <v>0</v>
      </c>
      <c r="AX287" s="6">
        <f t="shared" si="116"/>
        <v>173536.28999999992</v>
      </c>
      <c r="AY287" s="4">
        <f t="shared" si="117"/>
        <v>173536.28999999992</v>
      </c>
      <c r="AZ287" s="1"/>
      <c r="BA287" s="1"/>
      <c r="BB287" s="1"/>
      <c r="BC287" s="1"/>
      <c r="BD287" s="3">
        <f t="shared" si="110"/>
        <v>0</v>
      </c>
      <c r="BE287" s="3">
        <f t="shared" si="111"/>
        <v>-68702.36999999992</v>
      </c>
      <c r="BF287" s="94">
        <f t="shared" si="118"/>
        <v>-68702.36999999992</v>
      </c>
      <c r="BG287" s="81">
        <v>0</v>
      </c>
      <c r="BH287" s="81"/>
      <c r="BI287" s="80"/>
      <c r="BJ287" s="80"/>
      <c r="BK287" s="6">
        <f t="shared" si="120"/>
        <v>0</v>
      </c>
      <c r="BL287" s="94">
        <f>BF287+BK287</f>
        <v>-68702.36999999992</v>
      </c>
      <c r="BM287" s="96">
        <f t="shared" si="119"/>
        <v>-68702.36999999992</v>
      </c>
      <c r="BN287" s="104">
        <v>47334.49</v>
      </c>
    </row>
    <row r="288" spans="1:66" ht="15">
      <c r="A288" s="6">
        <v>285</v>
      </c>
      <c r="B288" s="40" t="s">
        <v>237</v>
      </c>
      <c r="C288" s="6">
        <v>497.3</v>
      </c>
      <c r="D288" s="6">
        <v>0</v>
      </c>
      <c r="E288" s="35">
        <f t="shared" si="103"/>
        <v>497.3</v>
      </c>
      <c r="F288" s="41">
        <v>3.1</v>
      </c>
      <c r="G288" s="41">
        <v>7.47</v>
      </c>
      <c r="H288" s="42">
        <f t="shared" si="104"/>
        <v>10.57</v>
      </c>
      <c r="I288" s="10">
        <f t="shared" si="105"/>
        <v>5256.461</v>
      </c>
      <c r="J288" s="9">
        <f t="shared" si="106"/>
        <v>31538.766000000003</v>
      </c>
      <c r="K288" s="32">
        <v>3.32</v>
      </c>
      <c r="L288" s="32">
        <v>7.98</v>
      </c>
      <c r="M288" s="42">
        <f t="shared" si="121"/>
        <v>11.3</v>
      </c>
      <c r="N288" s="10">
        <f t="shared" si="109"/>
        <v>5619.490000000001</v>
      </c>
      <c r="O288" s="9">
        <f t="shared" si="107"/>
        <v>33716.94</v>
      </c>
      <c r="P288" s="55">
        <f t="shared" si="108"/>
        <v>65255.706000000006</v>
      </c>
      <c r="Q288" s="8"/>
      <c r="R288" s="55">
        <f t="shared" si="112"/>
        <v>65255.706000000006</v>
      </c>
      <c r="S288" s="111">
        <v>65196</v>
      </c>
      <c r="T288" s="3">
        <v>0</v>
      </c>
      <c r="U288" s="1">
        <v>5433</v>
      </c>
      <c r="V288" s="82">
        <f t="shared" si="113"/>
        <v>0</v>
      </c>
      <c r="W288" s="82">
        <f t="shared" si="114"/>
        <v>65196</v>
      </c>
      <c r="X288" s="3"/>
      <c r="Y288" s="6">
        <v>0</v>
      </c>
      <c r="Z288" s="6">
        <v>1147.85</v>
      </c>
      <c r="AA288" s="6"/>
      <c r="AB288" s="6">
        <v>22636</v>
      </c>
      <c r="AC288" s="1">
        <v>0</v>
      </c>
      <c r="AD288" s="1">
        <v>15687.85</v>
      </c>
      <c r="AE288" s="1"/>
      <c r="AF288" s="3">
        <v>979.68</v>
      </c>
      <c r="AG288" s="1">
        <v>0</v>
      </c>
      <c r="AH288" s="1">
        <v>979.68</v>
      </c>
      <c r="AI288" s="1">
        <v>0</v>
      </c>
      <c r="AJ288" s="1">
        <v>4587.03</v>
      </c>
      <c r="AK288" s="1">
        <v>0</v>
      </c>
      <c r="AL288" s="1">
        <v>1049.3</v>
      </c>
      <c r="AM288" s="1">
        <v>0</v>
      </c>
      <c r="AN288" s="1">
        <v>1049.3</v>
      </c>
      <c r="AO288" s="1">
        <v>0</v>
      </c>
      <c r="AP288" s="1">
        <v>2486.07</v>
      </c>
      <c r="AQ288" s="1">
        <v>0</v>
      </c>
      <c r="AR288" s="1">
        <v>1467.98</v>
      </c>
      <c r="AS288" s="1">
        <v>0</v>
      </c>
      <c r="AT288" s="1">
        <v>1646.06</v>
      </c>
      <c r="AU288" s="1">
        <v>0</v>
      </c>
      <c r="AV288" s="1">
        <v>1049.3</v>
      </c>
      <c r="AW288" s="6">
        <f t="shared" si="115"/>
        <v>0</v>
      </c>
      <c r="AX288" s="6">
        <f t="shared" si="116"/>
        <v>54766.100000000006</v>
      </c>
      <c r="AY288" s="4">
        <f t="shared" si="117"/>
        <v>54766.100000000006</v>
      </c>
      <c r="AZ288" s="1"/>
      <c r="BA288" s="1"/>
      <c r="BB288" s="1"/>
      <c r="BC288" s="1"/>
      <c r="BD288" s="3">
        <f t="shared" si="110"/>
        <v>0</v>
      </c>
      <c r="BE288" s="3">
        <f t="shared" si="111"/>
        <v>10429.899999999994</v>
      </c>
      <c r="BF288" s="13">
        <f t="shared" si="118"/>
        <v>10429.899999999994</v>
      </c>
      <c r="BG288" s="81">
        <v>14469.55</v>
      </c>
      <c r="BH288" s="81"/>
      <c r="BI288" s="80"/>
      <c r="BJ288" s="80"/>
      <c r="BK288" s="1">
        <f t="shared" si="120"/>
        <v>14469.55</v>
      </c>
      <c r="BL288" s="91"/>
      <c r="BM288" s="101">
        <f t="shared" si="119"/>
        <v>24899.449999999993</v>
      </c>
      <c r="BN288" s="104">
        <v>14170.43</v>
      </c>
    </row>
    <row r="289" spans="1:66" ht="15">
      <c r="A289" s="6">
        <v>286</v>
      </c>
      <c r="B289" s="40" t="s">
        <v>238</v>
      </c>
      <c r="C289" s="6">
        <v>494.2</v>
      </c>
      <c r="D289" s="6">
        <v>0</v>
      </c>
      <c r="E289" s="35">
        <f t="shared" si="103"/>
        <v>494.2</v>
      </c>
      <c r="F289" s="41">
        <v>3.1</v>
      </c>
      <c r="G289" s="41">
        <v>3.52</v>
      </c>
      <c r="H289" s="42">
        <f t="shared" si="104"/>
        <v>6.62</v>
      </c>
      <c r="I289" s="10">
        <f t="shared" si="105"/>
        <v>3271.604</v>
      </c>
      <c r="J289" s="9">
        <f t="shared" si="106"/>
        <v>19629.624</v>
      </c>
      <c r="K289" s="32">
        <v>3.32</v>
      </c>
      <c r="L289" s="32">
        <v>3.76</v>
      </c>
      <c r="M289" s="42">
        <f t="shared" si="121"/>
        <v>7.08</v>
      </c>
      <c r="N289" s="10">
        <f t="shared" si="109"/>
        <v>3498.936</v>
      </c>
      <c r="O289" s="9">
        <f t="shared" si="107"/>
        <v>20993.616</v>
      </c>
      <c r="P289" s="55">
        <f t="shared" si="108"/>
        <v>40623.240000000005</v>
      </c>
      <c r="Q289" s="8">
        <v>9316.95</v>
      </c>
      <c r="R289" s="55">
        <f t="shared" si="112"/>
        <v>31306.290000000005</v>
      </c>
      <c r="S289" s="111">
        <v>31276.59</v>
      </c>
      <c r="T289" s="3">
        <v>0</v>
      </c>
      <c r="U289" s="1">
        <v>2606.38</v>
      </c>
      <c r="V289" s="82">
        <f t="shared" si="113"/>
        <v>0</v>
      </c>
      <c r="W289" s="82">
        <f t="shared" si="114"/>
        <v>31276.56</v>
      </c>
      <c r="X289" s="3"/>
      <c r="Y289" s="6">
        <v>0</v>
      </c>
      <c r="Z289" s="6">
        <v>1365.52</v>
      </c>
      <c r="AA289" s="6"/>
      <c r="AB289" s="6">
        <v>1151.22</v>
      </c>
      <c r="AC289" s="1">
        <v>0</v>
      </c>
      <c r="AD289" s="1">
        <v>16737.85</v>
      </c>
      <c r="AE289" s="1"/>
      <c r="AF289" s="3">
        <v>3740.37</v>
      </c>
      <c r="AG289" s="1">
        <v>0</v>
      </c>
      <c r="AH289" s="1">
        <v>1151.22</v>
      </c>
      <c r="AI289" s="1">
        <v>0</v>
      </c>
      <c r="AJ289" s="1">
        <v>3675.64</v>
      </c>
      <c r="AK289" s="1">
        <v>0</v>
      </c>
      <c r="AL289" s="1">
        <v>1220.41</v>
      </c>
      <c r="AM289" s="1">
        <v>0</v>
      </c>
      <c r="AN289" s="1">
        <v>1220.41</v>
      </c>
      <c r="AO289" s="1">
        <v>0</v>
      </c>
      <c r="AP289" s="1">
        <v>1607.13</v>
      </c>
      <c r="AQ289" s="1">
        <v>0</v>
      </c>
      <c r="AR289" s="1">
        <v>1220.41</v>
      </c>
      <c r="AS289" s="1">
        <v>0</v>
      </c>
      <c r="AT289" s="1">
        <v>1220.41</v>
      </c>
      <c r="AU289" s="1">
        <v>0</v>
      </c>
      <c r="AV289" s="1">
        <v>1360.62</v>
      </c>
      <c r="AW289" s="6">
        <f t="shared" si="115"/>
        <v>0</v>
      </c>
      <c r="AX289" s="6">
        <f t="shared" si="116"/>
        <v>35671.21000000001</v>
      </c>
      <c r="AY289" s="4">
        <f t="shared" si="117"/>
        <v>35671.21000000001</v>
      </c>
      <c r="AZ289" s="1"/>
      <c r="BA289" s="1"/>
      <c r="BB289" s="1"/>
      <c r="BC289" s="1">
        <v>1409</v>
      </c>
      <c r="BD289" s="3">
        <f t="shared" si="110"/>
        <v>0</v>
      </c>
      <c r="BE289" s="3">
        <f t="shared" si="111"/>
        <v>-5803.650000000005</v>
      </c>
      <c r="BF289" s="94">
        <f t="shared" si="118"/>
        <v>-5803.650000000005</v>
      </c>
      <c r="BG289" s="81">
        <v>0</v>
      </c>
      <c r="BH289" s="81"/>
      <c r="BI289" s="80"/>
      <c r="BJ289" s="80"/>
      <c r="BK289" s="6">
        <f t="shared" si="120"/>
        <v>0</v>
      </c>
      <c r="BL289" s="94">
        <f>BF289+BK289</f>
        <v>-5803.650000000005</v>
      </c>
      <c r="BM289" s="96">
        <f t="shared" si="119"/>
        <v>-5803.650000000005</v>
      </c>
      <c r="BN289" s="104">
        <v>11721.24</v>
      </c>
    </row>
    <row r="290" spans="1:66" ht="15">
      <c r="A290" s="6">
        <v>287</v>
      </c>
      <c r="B290" s="19" t="s">
        <v>329</v>
      </c>
      <c r="C290" s="6">
        <v>385.4</v>
      </c>
      <c r="D290" s="6">
        <v>0</v>
      </c>
      <c r="E290" s="35">
        <f t="shared" si="103"/>
        <v>385.4</v>
      </c>
      <c r="F290" s="48">
        <v>3.1</v>
      </c>
      <c r="G290" s="48">
        <v>3.46</v>
      </c>
      <c r="H290" s="49">
        <f t="shared" si="104"/>
        <v>6.5600000000000005</v>
      </c>
      <c r="I290" s="10">
        <f t="shared" si="105"/>
        <v>2528.224</v>
      </c>
      <c r="J290" s="9">
        <f t="shared" si="106"/>
        <v>15169.344000000001</v>
      </c>
      <c r="K290" s="32">
        <v>3.32</v>
      </c>
      <c r="L290" s="32">
        <v>3.7</v>
      </c>
      <c r="M290" s="49">
        <f t="shared" si="121"/>
        <v>7.02</v>
      </c>
      <c r="N290" s="10">
        <f t="shared" si="109"/>
        <v>2705.508</v>
      </c>
      <c r="O290" s="9">
        <f t="shared" si="107"/>
        <v>16233.047999999999</v>
      </c>
      <c r="P290" s="55">
        <f t="shared" si="108"/>
        <v>31402.392</v>
      </c>
      <c r="Q290" s="8"/>
      <c r="R290" s="55">
        <f t="shared" si="112"/>
        <v>31402.392</v>
      </c>
      <c r="S290" s="111">
        <v>31356.12</v>
      </c>
      <c r="T290" s="3">
        <v>0</v>
      </c>
      <c r="U290" s="1">
        <v>2613.01</v>
      </c>
      <c r="V290" s="82">
        <f t="shared" si="113"/>
        <v>0</v>
      </c>
      <c r="W290" s="82">
        <f t="shared" si="114"/>
        <v>31356.120000000003</v>
      </c>
      <c r="X290" s="3"/>
      <c r="Y290" s="6">
        <v>0</v>
      </c>
      <c r="Z290" s="6">
        <v>759.24</v>
      </c>
      <c r="AA290" s="6"/>
      <c r="AB290" s="6">
        <v>1599.69</v>
      </c>
      <c r="AC290" s="1">
        <v>0</v>
      </c>
      <c r="AD290" s="1">
        <v>2032.66</v>
      </c>
      <c r="AE290" s="1"/>
      <c r="AF290" s="3">
        <v>759.24</v>
      </c>
      <c r="AG290" s="1">
        <v>0</v>
      </c>
      <c r="AH290" s="1">
        <v>759.24</v>
      </c>
      <c r="AI290" s="1">
        <v>0</v>
      </c>
      <c r="AJ290" s="1">
        <v>968.58</v>
      </c>
      <c r="AK290" s="1">
        <v>0</v>
      </c>
      <c r="AL290" s="1">
        <v>18972.71</v>
      </c>
      <c r="AM290" s="1">
        <v>0</v>
      </c>
      <c r="AN290" s="1">
        <v>813.19</v>
      </c>
      <c r="AO290" s="1">
        <v>0</v>
      </c>
      <c r="AP290" s="1">
        <v>1154.1</v>
      </c>
      <c r="AQ290" s="1">
        <v>0</v>
      </c>
      <c r="AR290" s="1">
        <v>813.19</v>
      </c>
      <c r="AS290" s="1">
        <v>0</v>
      </c>
      <c r="AT290" s="1">
        <v>2160.34</v>
      </c>
      <c r="AU290" s="1">
        <v>0</v>
      </c>
      <c r="AV290" s="1">
        <v>1438.19</v>
      </c>
      <c r="AW290" s="6">
        <f t="shared" si="115"/>
        <v>0</v>
      </c>
      <c r="AX290" s="6">
        <f t="shared" si="116"/>
        <v>32230.369999999995</v>
      </c>
      <c r="AY290" s="4">
        <f t="shared" si="117"/>
        <v>32230.369999999995</v>
      </c>
      <c r="AZ290" s="1"/>
      <c r="BA290" s="1"/>
      <c r="BB290" s="1"/>
      <c r="BC290" s="1"/>
      <c r="BD290" s="3">
        <f t="shared" si="110"/>
        <v>0</v>
      </c>
      <c r="BE290" s="3">
        <f t="shared" si="111"/>
        <v>-874.2499999999927</v>
      </c>
      <c r="BF290" s="94">
        <f t="shared" si="118"/>
        <v>-874.2499999999927</v>
      </c>
      <c r="BG290" s="81">
        <v>940.53</v>
      </c>
      <c r="BH290" s="81"/>
      <c r="BI290" s="80"/>
      <c r="BJ290" s="80"/>
      <c r="BK290" s="6">
        <f t="shared" si="120"/>
        <v>940.53</v>
      </c>
      <c r="BL290" s="13">
        <v>0</v>
      </c>
      <c r="BM290" s="101">
        <f t="shared" si="119"/>
        <v>66.28000000000725</v>
      </c>
      <c r="BN290" s="104">
        <v>-871.55</v>
      </c>
    </row>
    <row r="291" spans="1:66" ht="15">
      <c r="A291" s="6">
        <v>288</v>
      </c>
      <c r="B291" s="40" t="s">
        <v>239</v>
      </c>
      <c r="C291" s="6">
        <v>465.4</v>
      </c>
      <c r="D291" s="6">
        <v>0</v>
      </c>
      <c r="E291" s="35">
        <f t="shared" si="103"/>
        <v>465.4</v>
      </c>
      <c r="F291" s="41">
        <v>3.1</v>
      </c>
      <c r="G291" s="41">
        <v>3.52</v>
      </c>
      <c r="H291" s="42">
        <f t="shared" si="104"/>
        <v>6.62</v>
      </c>
      <c r="I291" s="10">
        <f t="shared" si="105"/>
        <v>3080.948</v>
      </c>
      <c r="J291" s="9">
        <f t="shared" si="106"/>
        <v>18485.688</v>
      </c>
      <c r="K291" s="32">
        <v>3.32</v>
      </c>
      <c r="L291" s="32">
        <v>3.76</v>
      </c>
      <c r="M291" s="42">
        <f t="shared" si="121"/>
        <v>7.08</v>
      </c>
      <c r="N291" s="10">
        <f t="shared" si="109"/>
        <v>3295.0319999999997</v>
      </c>
      <c r="O291" s="9">
        <f t="shared" si="107"/>
        <v>19770.192</v>
      </c>
      <c r="P291" s="55">
        <f t="shared" si="108"/>
        <v>38255.88</v>
      </c>
      <c r="Q291" s="8">
        <v>4980.45</v>
      </c>
      <c r="R291" s="55">
        <f t="shared" si="112"/>
        <v>33275.43</v>
      </c>
      <c r="S291" s="111">
        <v>33247.47</v>
      </c>
      <c r="T291" s="3">
        <v>0</v>
      </c>
      <c r="U291" s="1">
        <v>2770.62</v>
      </c>
      <c r="V291" s="82">
        <f t="shared" si="113"/>
        <v>0</v>
      </c>
      <c r="W291" s="82">
        <f t="shared" si="114"/>
        <v>33247.44</v>
      </c>
      <c r="X291" s="3"/>
      <c r="Y291" s="6">
        <v>0</v>
      </c>
      <c r="Z291" s="6">
        <v>916.84</v>
      </c>
      <c r="AA291" s="6"/>
      <c r="AB291" s="6">
        <v>916.84</v>
      </c>
      <c r="AC291" s="1">
        <v>0</v>
      </c>
      <c r="AD291" s="1">
        <v>916.84</v>
      </c>
      <c r="AE291" s="1"/>
      <c r="AF291" s="3">
        <v>23832.21</v>
      </c>
      <c r="AG291" s="1">
        <v>0</v>
      </c>
      <c r="AH291" s="1">
        <v>916.84</v>
      </c>
      <c r="AI291" s="1">
        <v>0</v>
      </c>
      <c r="AJ291" s="1">
        <v>1126.18</v>
      </c>
      <c r="AK291" s="1">
        <v>0</v>
      </c>
      <c r="AL291" s="1">
        <v>981.99</v>
      </c>
      <c r="AM291" s="1">
        <v>0</v>
      </c>
      <c r="AN291" s="1">
        <v>981.99</v>
      </c>
      <c r="AO291" s="1">
        <v>0</v>
      </c>
      <c r="AP291" s="1">
        <v>3448.92</v>
      </c>
      <c r="AQ291" s="1">
        <v>0</v>
      </c>
      <c r="AR291" s="1">
        <v>981.99</v>
      </c>
      <c r="AS291" s="1">
        <v>0</v>
      </c>
      <c r="AT291" s="1">
        <v>981.99</v>
      </c>
      <c r="AU291" s="1">
        <v>0</v>
      </c>
      <c r="AV291" s="1">
        <v>981.99</v>
      </c>
      <c r="AW291" s="6">
        <f t="shared" si="115"/>
        <v>0</v>
      </c>
      <c r="AX291" s="6">
        <f t="shared" si="116"/>
        <v>36984.619999999995</v>
      </c>
      <c r="AY291" s="4">
        <f t="shared" si="117"/>
        <v>36984.619999999995</v>
      </c>
      <c r="AZ291" s="1"/>
      <c r="BA291" s="1"/>
      <c r="BB291" s="1"/>
      <c r="BC291" s="1"/>
      <c r="BD291" s="3">
        <f t="shared" si="110"/>
        <v>0</v>
      </c>
      <c r="BE291" s="3">
        <f t="shared" si="111"/>
        <v>-3737.179999999993</v>
      </c>
      <c r="BF291" s="94">
        <f t="shared" si="118"/>
        <v>-3737.179999999993</v>
      </c>
      <c r="BG291" s="81">
        <v>0</v>
      </c>
      <c r="BH291" s="81"/>
      <c r="BI291" s="80"/>
      <c r="BJ291" s="80"/>
      <c r="BK291" s="6">
        <f t="shared" si="120"/>
        <v>0</v>
      </c>
      <c r="BL291" s="94">
        <f>BF291+BK291</f>
        <v>-3737.179999999993</v>
      </c>
      <c r="BM291" s="96">
        <f t="shared" si="119"/>
        <v>-3737.179999999993</v>
      </c>
      <c r="BN291" s="104">
        <v>11826.31</v>
      </c>
    </row>
    <row r="292" spans="1:66" ht="15">
      <c r="A292" s="6">
        <v>289</v>
      </c>
      <c r="B292" s="19" t="s">
        <v>330</v>
      </c>
      <c r="C292" s="6">
        <v>382</v>
      </c>
      <c r="D292" s="6">
        <v>0</v>
      </c>
      <c r="E292" s="35">
        <f t="shared" si="103"/>
        <v>382</v>
      </c>
      <c r="F292" s="48">
        <v>3.1</v>
      </c>
      <c r="G292" s="48">
        <v>3.46</v>
      </c>
      <c r="H292" s="49">
        <f t="shared" si="104"/>
        <v>6.5600000000000005</v>
      </c>
      <c r="I292" s="10">
        <f t="shared" si="105"/>
        <v>2505.92</v>
      </c>
      <c r="J292" s="9">
        <f t="shared" si="106"/>
        <v>15035.52</v>
      </c>
      <c r="K292" s="32">
        <v>3.32</v>
      </c>
      <c r="L292" s="32">
        <v>3.7</v>
      </c>
      <c r="M292" s="49">
        <f t="shared" si="121"/>
        <v>7.02</v>
      </c>
      <c r="N292" s="10">
        <f t="shared" si="109"/>
        <v>2681.64</v>
      </c>
      <c r="O292" s="9">
        <f t="shared" si="107"/>
        <v>16089.84</v>
      </c>
      <c r="P292" s="55">
        <f t="shared" si="108"/>
        <v>31125.36</v>
      </c>
      <c r="Q292" s="8"/>
      <c r="R292" s="55">
        <f t="shared" si="112"/>
        <v>31125.36</v>
      </c>
      <c r="S292" s="111">
        <v>31079.52</v>
      </c>
      <c r="T292" s="3">
        <v>0</v>
      </c>
      <c r="U292" s="1">
        <v>2589.96</v>
      </c>
      <c r="V292" s="82">
        <f t="shared" si="113"/>
        <v>0</v>
      </c>
      <c r="W292" s="82">
        <f t="shared" si="114"/>
        <v>31079.52</v>
      </c>
      <c r="X292" s="3"/>
      <c r="Y292" s="6">
        <v>0</v>
      </c>
      <c r="Z292" s="6">
        <v>752.54</v>
      </c>
      <c r="AA292" s="6"/>
      <c r="AB292" s="6">
        <v>3252.54</v>
      </c>
      <c r="AC292" s="1">
        <v>0</v>
      </c>
      <c r="AD292" s="1">
        <v>1277.54</v>
      </c>
      <c r="AE292" s="1"/>
      <c r="AF292" s="3">
        <v>752.54</v>
      </c>
      <c r="AG292" s="1">
        <v>0</v>
      </c>
      <c r="AH292" s="1">
        <v>752.54</v>
      </c>
      <c r="AI292" s="1">
        <v>0</v>
      </c>
      <c r="AJ292" s="1">
        <v>961.88</v>
      </c>
      <c r="AK292" s="1">
        <v>0</v>
      </c>
      <c r="AL292" s="1">
        <v>806.02</v>
      </c>
      <c r="AM292" s="1">
        <v>0</v>
      </c>
      <c r="AN292" s="1">
        <v>806.02</v>
      </c>
      <c r="AO292" s="1">
        <v>0</v>
      </c>
      <c r="AP292" s="1">
        <v>9127.8</v>
      </c>
      <c r="AQ292" s="1">
        <v>0</v>
      </c>
      <c r="AR292" s="1">
        <v>5480.74</v>
      </c>
      <c r="AS292" s="1">
        <v>0</v>
      </c>
      <c r="AT292" s="1">
        <v>1351.02</v>
      </c>
      <c r="AU292" s="1">
        <v>0</v>
      </c>
      <c r="AV292" s="1">
        <v>1431.02</v>
      </c>
      <c r="AW292" s="6">
        <f t="shared" si="115"/>
        <v>0</v>
      </c>
      <c r="AX292" s="6">
        <f t="shared" si="116"/>
        <v>26752.199999999997</v>
      </c>
      <c r="AY292" s="4">
        <f t="shared" si="117"/>
        <v>26752.199999999997</v>
      </c>
      <c r="AZ292" s="1"/>
      <c r="BA292" s="1"/>
      <c r="BB292" s="1"/>
      <c r="BC292" s="1"/>
      <c r="BD292" s="3">
        <f t="shared" si="110"/>
        <v>0</v>
      </c>
      <c r="BE292" s="3">
        <f t="shared" si="111"/>
        <v>4327.320000000003</v>
      </c>
      <c r="BF292" s="13">
        <f t="shared" si="118"/>
        <v>4327.320000000003</v>
      </c>
      <c r="BG292" s="81">
        <v>9843.07</v>
      </c>
      <c r="BH292" s="81"/>
      <c r="BI292" s="80"/>
      <c r="BJ292" s="80"/>
      <c r="BK292" s="1">
        <f t="shared" si="120"/>
        <v>9843.07</v>
      </c>
      <c r="BL292" s="91"/>
      <c r="BM292" s="101">
        <f t="shared" si="119"/>
        <v>14170.390000000003</v>
      </c>
      <c r="BN292" s="104">
        <v>151299.44</v>
      </c>
    </row>
    <row r="293" spans="1:66" ht="15">
      <c r="A293" s="6">
        <v>290</v>
      </c>
      <c r="B293" s="40" t="s">
        <v>240</v>
      </c>
      <c r="C293" s="6">
        <v>781.2</v>
      </c>
      <c r="D293" s="6">
        <v>0</v>
      </c>
      <c r="E293" s="35">
        <f t="shared" si="103"/>
        <v>781.2</v>
      </c>
      <c r="F293" s="41">
        <v>3.1</v>
      </c>
      <c r="G293" s="41">
        <v>7.59</v>
      </c>
      <c r="H293" s="42">
        <f t="shared" si="104"/>
        <v>10.69</v>
      </c>
      <c r="I293" s="10">
        <f t="shared" si="105"/>
        <v>8351.028</v>
      </c>
      <c r="J293" s="9">
        <f t="shared" si="106"/>
        <v>50106.168000000005</v>
      </c>
      <c r="K293" s="32">
        <v>3.32</v>
      </c>
      <c r="L293" s="32">
        <v>8.11</v>
      </c>
      <c r="M293" s="42">
        <f t="shared" si="121"/>
        <v>11.43</v>
      </c>
      <c r="N293" s="10">
        <f t="shared" si="109"/>
        <v>8929.116</v>
      </c>
      <c r="O293" s="9">
        <f t="shared" si="107"/>
        <v>53574.695999999996</v>
      </c>
      <c r="P293" s="55">
        <f t="shared" si="108"/>
        <v>103680.864</v>
      </c>
      <c r="Q293" s="8"/>
      <c r="R293" s="55">
        <f t="shared" si="112"/>
        <v>103680.864</v>
      </c>
      <c r="S293" s="111">
        <v>103587.12</v>
      </c>
      <c r="T293" s="3">
        <v>0</v>
      </c>
      <c r="U293" s="1">
        <v>8632.26</v>
      </c>
      <c r="V293" s="82">
        <f t="shared" si="113"/>
        <v>0</v>
      </c>
      <c r="W293" s="82">
        <f t="shared" si="114"/>
        <v>103587.12</v>
      </c>
      <c r="X293" s="3"/>
      <c r="Y293" s="6">
        <v>0</v>
      </c>
      <c r="Z293" s="6">
        <v>3880.05</v>
      </c>
      <c r="AA293" s="6"/>
      <c r="AB293" s="6">
        <v>3476.34</v>
      </c>
      <c r="AC293" s="1">
        <v>0</v>
      </c>
      <c r="AD293" s="1">
        <v>3476.34</v>
      </c>
      <c r="AE293" s="1"/>
      <c r="AF293" s="3">
        <v>53730.04</v>
      </c>
      <c r="AG293" s="1">
        <v>0</v>
      </c>
      <c r="AH293" s="1">
        <v>9530.3</v>
      </c>
      <c r="AI293" s="1">
        <v>0</v>
      </c>
      <c r="AJ293" s="1">
        <v>7882.55</v>
      </c>
      <c r="AK293" s="1">
        <v>0</v>
      </c>
      <c r="AL293" s="1">
        <v>16908.78</v>
      </c>
      <c r="AM293" s="1">
        <v>0</v>
      </c>
      <c r="AN293" s="1">
        <v>6429.1</v>
      </c>
      <c r="AO293" s="1">
        <v>0</v>
      </c>
      <c r="AP293" s="1">
        <v>3718.51</v>
      </c>
      <c r="AQ293" s="1">
        <v>0</v>
      </c>
      <c r="AR293" s="1">
        <v>1648.33</v>
      </c>
      <c r="AS293" s="1">
        <v>0</v>
      </c>
      <c r="AT293" s="1">
        <v>1950.02</v>
      </c>
      <c r="AU293" s="1">
        <v>0</v>
      </c>
      <c r="AV293" s="1">
        <v>2273.33</v>
      </c>
      <c r="AW293" s="6">
        <f t="shared" si="115"/>
        <v>0</v>
      </c>
      <c r="AX293" s="6">
        <f t="shared" si="116"/>
        <v>114903.69000000002</v>
      </c>
      <c r="AY293" s="4">
        <f t="shared" si="117"/>
        <v>114903.69000000002</v>
      </c>
      <c r="AZ293" s="1"/>
      <c r="BA293" s="1"/>
      <c r="BB293" s="1"/>
      <c r="BC293" s="1"/>
      <c r="BD293" s="3">
        <f t="shared" si="110"/>
        <v>0</v>
      </c>
      <c r="BE293" s="3">
        <f t="shared" si="111"/>
        <v>-11316.570000000022</v>
      </c>
      <c r="BF293" s="94">
        <f t="shared" si="118"/>
        <v>-11316.570000000022</v>
      </c>
      <c r="BG293" s="81">
        <v>37021.61</v>
      </c>
      <c r="BH293" s="81"/>
      <c r="BI293" s="80"/>
      <c r="BJ293" s="80"/>
      <c r="BK293" s="6">
        <f t="shared" si="120"/>
        <v>37021.61</v>
      </c>
      <c r="BL293" s="13">
        <v>0</v>
      </c>
      <c r="BM293" s="101">
        <f t="shared" si="119"/>
        <v>25705.03999999998</v>
      </c>
      <c r="BN293" s="104">
        <v>151661.53</v>
      </c>
    </row>
    <row r="294" spans="1:66" ht="15">
      <c r="A294" s="6">
        <v>291</v>
      </c>
      <c r="B294" s="40" t="s">
        <v>241</v>
      </c>
      <c r="C294" s="6">
        <v>453.7</v>
      </c>
      <c r="D294" s="6"/>
      <c r="E294" s="35">
        <f t="shared" si="103"/>
        <v>453.7</v>
      </c>
      <c r="F294" s="41">
        <v>3.1</v>
      </c>
      <c r="G294" s="41">
        <v>3.52</v>
      </c>
      <c r="H294" s="42">
        <f t="shared" si="104"/>
        <v>6.62</v>
      </c>
      <c r="I294" s="10">
        <f t="shared" si="105"/>
        <v>3003.494</v>
      </c>
      <c r="J294" s="9">
        <f t="shared" si="106"/>
        <v>18020.964</v>
      </c>
      <c r="K294" s="32">
        <v>3.32</v>
      </c>
      <c r="L294" s="32">
        <v>3.76</v>
      </c>
      <c r="M294" s="42">
        <f t="shared" si="121"/>
        <v>7.08</v>
      </c>
      <c r="N294" s="10">
        <f t="shared" si="109"/>
        <v>3212.196</v>
      </c>
      <c r="O294" s="9">
        <f t="shared" si="107"/>
        <v>19273.176</v>
      </c>
      <c r="P294" s="55">
        <f t="shared" si="108"/>
        <v>37294.14</v>
      </c>
      <c r="Q294" s="8"/>
      <c r="R294" s="55">
        <f t="shared" si="112"/>
        <v>37294.14</v>
      </c>
      <c r="S294" s="111">
        <v>37266.9</v>
      </c>
      <c r="T294" s="3">
        <v>0</v>
      </c>
      <c r="U294" s="1">
        <v>3105.58</v>
      </c>
      <c r="V294" s="82">
        <f t="shared" si="113"/>
        <v>0</v>
      </c>
      <c r="W294" s="82">
        <f t="shared" si="114"/>
        <v>37266.96</v>
      </c>
      <c r="X294" s="3"/>
      <c r="Y294" s="6">
        <v>0</v>
      </c>
      <c r="Z294" s="6">
        <v>1071.44</v>
      </c>
      <c r="AA294" s="6"/>
      <c r="AB294" s="6">
        <v>1071.44</v>
      </c>
      <c r="AC294" s="1">
        <v>0</v>
      </c>
      <c r="AD294" s="1">
        <v>1071.44</v>
      </c>
      <c r="AE294" s="1"/>
      <c r="AF294" s="3">
        <v>1071.44</v>
      </c>
      <c r="AG294" s="1">
        <v>0</v>
      </c>
      <c r="AH294" s="1">
        <v>6722.89</v>
      </c>
      <c r="AI294" s="1">
        <v>0</v>
      </c>
      <c r="AJ294" s="1">
        <v>27484.75</v>
      </c>
      <c r="AK294" s="1">
        <v>0</v>
      </c>
      <c r="AL294" s="1">
        <v>2369.16</v>
      </c>
      <c r="AM294" s="1">
        <v>0</v>
      </c>
      <c r="AN294" s="1">
        <v>1134.96</v>
      </c>
      <c r="AO294" s="1">
        <v>0</v>
      </c>
      <c r="AP294" s="1">
        <v>1134.96</v>
      </c>
      <c r="AQ294" s="1">
        <v>0</v>
      </c>
      <c r="AR294" s="1">
        <v>1134.96</v>
      </c>
      <c r="AS294" s="1">
        <v>0</v>
      </c>
      <c r="AT294" s="1">
        <v>1134.96</v>
      </c>
      <c r="AU294" s="1">
        <v>0</v>
      </c>
      <c r="AV294" s="1">
        <v>1134.96</v>
      </c>
      <c r="AW294" s="6">
        <f t="shared" si="115"/>
        <v>0</v>
      </c>
      <c r="AX294" s="6">
        <f t="shared" si="116"/>
        <v>46537.35999999999</v>
      </c>
      <c r="AY294" s="4">
        <f t="shared" si="117"/>
        <v>46537.35999999999</v>
      </c>
      <c r="AZ294" s="1"/>
      <c r="BA294" s="1"/>
      <c r="BB294" s="1"/>
      <c r="BC294" s="1"/>
      <c r="BD294" s="3">
        <f t="shared" si="110"/>
        <v>0</v>
      </c>
      <c r="BE294" s="3">
        <f t="shared" si="111"/>
        <v>-9270.399999999994</v>
      </c>
      <c r="BF294" s="94">
        <f t="shared" si="118"/>
        <v>-9270.399999999994</v>
      </c>
      <c r="BG294" s="81">
        <v>16994.5</v>
      </c>
      <c r="BH294" s="81"/>
      <c r="BI294" s="80"/>
      <c r="BJ294" s="80"/>
      <c r="BK294" s="6">
        <f t="shared" si="120"/>
        <v>16994.5</v>
      </c>
      <c r="BL294" s="13">
        <v>0</v>
      </c>
      <c r="BM294" s="101">
        <f t="shared" si="119"/>
        <v>7724.100000000006</v>
      </c>
      <c r="BN294" s="104">
        <v>58228.42</v>
      </c>
    </row>
    <row r="295" spans="1:66" ht="15">
      <c r="A295" s="6">
        <v>292</v>
      </c>
      <c r="B295" s="40" t="s">
        <v>242</v>
      </c>
      <c r="C295" s="6">
        <v>463.6</v>
      </c>
      <c r="D295" s="6">
        <v>0</v>
      </c>
      <c r="E295" s="35">
        <f t="shared" si="103"/>
        <v>463.6</v>
      </c>
      <c r="F295" s="41">
        <v>3.1</v>
      </c>
      <c r="G295" s="41">
        <v>3.52</v>
      </c>
      <c r="H295" s="42">
        <f t="shared" si="104"/>
        <v>6.62</v>
      </c>
      <c r="I295" s="10">
        <f t="shared" si="105"/>
        <v>3069.032</v>
      </c>
      <c r="J295" s="9">
        <f t="shared" si="106"/>
        <v>18414.192000000003</v>
      </c>
      <c r="K295" s="32">
        <v>3.32</v>
      </c>
      <c r="L295" s="32">
        <v>3.76</v>
      </c>
      <c r="M295" s="42">
        <f t="shared" si="121"/>
        <v>7.08</v>
      </c>
      <c r="N295" s="10">
        <f t="shared" si="109"/>
        <v>3282.288</v>
      </c>
      <c r="O295" s="9">
        <f t="shared" si="107"/>
        <v>19693.728</v>
      </c>
      <c r="P295" s="55">
        <f t="shared" si="108"/>
        <v>38107.92</v>
      </c>
      <c r="Q295" s="8">
        <v>12699.83</v>
      </c>
      <c r="R295" s="55">
        <f t="shared" si="112"/>
        <v>25408.089999999997</v>
      </c>
      <c r="S295" s="111">
        <v>25380.31</v>
      </c>
      <c r="T295" s="3">
        <v>0</v>
      </c>
      <c r="U295" s="1">
        <v>2115.03</v>
      </c>
      <c r="V295" s="82">
        <f t="shared" si="113"/>
        <v>0</v>
      </c>
      <c r="W295" s="82">
        <f t="shared" si="114"/>
        <v>25380.36</v>
      </c>
      <c r="X295" s="3"/>
      <c r="Y295" s="6">
        <v>0</v>
      </c>
      <c r="Z295" s="6">
        <v>913.29</v>
      </c>
      <c r="AA295" s="6"/>
      <c r="AB295" s="6">
        <v>913.29</v>
      </c>
      <c r="AC295" s="1">
        <v>0</v>
      </c>
      <c r="AD295" s="1">
        <v>913.29</v>
      </c>
      <c r="AE295" s="1"/>
      <c r="AF295" s="3">
        <v>913.29</v>
      </c>
      <c r="AG295" s="1">
        <v>0</v>
      </c>
      <c r="AH295" s="1">
        <v>913.29</v>
      </c>
      <c r="AI295" s="1">
        <v>0</v>
      </c>
      <c r="AJ295" s="1">
        <v>1122.63</v>
      </c>
      <c r="AK295" s="1">
        <v>0</v>
      </c>
      <c r="AL295" s="1">
        <v>1146.37</v>
      </c>
      <c r="AM295" s="1">
        <v>0</v>
      </c>
      <c r="AN295" s="1">
        <v>978.2</v>
      </c>
      <c r="AO295" s="1">
        <v>0</v>
      </c>
      <c r="AP295" s="1">
        <v>978.2</v>
      </c>
      <c r="AQ295" s="1">
        <v>0</v>
      </c>
      <c r="AR295" s="1">
        <v>1396.88</v>
      </c>
      <c r="AS295" s="1">
        <v>0</v>
      </c>
      <c r="AT295" s="1">
        <v>978.2</v>
      </c>
      <c r="AU295" s="1">
        <v>0</v>
      </c>
      <c r="AV295" s="1">
        <v>978.2</v>
      </c>
      <c r="AW295" s="6">
        <f t="shared" si="115"/>
        <v>0</v>
      </c>
      <c r="AX295" s="6">
        <f t="shared" si="116"/>
        <v>12145.130000000001</v>
      </c>
      <c r="AY295" s="4">
        <f t="shared" si="117"/>
        <v>12145.130000000001</v>
      </c>
      <c r="AZ295" s="1"/>
      <c r="BA295" s="1"/>
      <c r="BB295" s="1"/>
      <c r="BC295" s="1"/>
      <c r="BD295" s="3">
        <f t="shared" si="110"/>
        <v>0</v>
      </c>
      <c r="BE295" s="3">
        <f t="shared" si="111"/>
        <v>13235.23</v>
      </c>
      <c r="BF295" s="13">
        <f t="shared" si="118"/>
        <v>13235.23</v>
      </c>
      <c r="BG295" s="81">
        <v>3069.18</v>
      </c>
      <c r="BH295" s="81"/>
      <c r="BI295" s="80">
        <v>4128</v>
      </c>
      <c r="BJ295" s="80"/>
      <c r="BK295" s="1">
        <f t="shared" si="120"/>
        <v>7197.18</v>
      </c>
      <c r="BL295" s="91"/>
      <c r="BM295" s="101">
        <f t="shared" si="119"/>
        <v>20432.41</v>
      </c>
      <c r="BN295" s="104">
        <v>132866.49</v>
      </c>
    </row>
    <row r="296" spans="1:66" ht="15">
      <c r="A296" s="6">
        <v>293</v>
      </c>
      <c r="B296" s="19" t="s">
        <v>331</v>
      </c>
      <c r="C296" s="6">
        <v>372.9</v>
      </c>
      <c r="D296" s="6">
        <v>0</v>
      </c>
      <c r="E296" s="35">
        <f t="shared" si="103"/>
        <v>372.9</v>
      </c>
      <c r="F296" s="48">
        <v>3.1</v>
      </c>
      <c r="G296" s="48">
        <v>3.46</v>
      </c>
      <c r="H296" s="49">
        <f t="shared" si="104"/>
        <v>6.5600000000000005</v>
      </c>
      <c r="I296" s="10">
        <f t="shared" si="105"/>
        <v>2446.224</v>
      </c>
      <c r="J296" s="9">
        <f t="shared" si="106"/>
        <v>14677.344000000001</v>
      </c>
      <c r="K296" s="32">
        <v>3.32</v>
      </c>
      <c r="L296" s="32">
        <v>3.7</v>
      </c>
      <c r="M296" s="49">
        <f t="shared" si="121"/>
        <v>7.02</v>
      </c>
      <c r="N296" s="10">
        <f t="shared" si="109"/>
        <v>2617.758</v>
      </c>
      <c r="O296" s="9">
        <f t="shared" si="107"/>
        <v>15706.547999999999</v>
      </c>
      <c r="P296" s="55">
        <f t="shared" si="108"/>
        <v>30383.892</v>
      </c>
      <c r="Q296" s="8"/>
      <c r="R296" s="55">
        <f t="shared" si="112"/>
        <v>30383.892</v>
      </c>
      <c r="S296" s="111">
        <v>30339.12</v>
      </c>
      <c r="T296" s="3">
        <v>0</v>
      </c>
      <c r="U296" s="1">
        <v>2528.26</v>
      </c>
      <c r="V296" s="82">
        <f t="shared" si="113"/>
        <v>0</v>
      </c>
      <c r="W296" s="82">
        <f t="shared" si="114"/>
        <v>30339.120000000003</v>
      </c>
      <c r="X296" s="3"/>
      <c r="Y296" s="6">
        <v>0</v>
      </c>
      <c r="Z296" s="6">
        <v>734.61</v>
      </c>
      <c r="AA296" s="6"/>
      <c r="AB296" s="6">
        <v>734.61</v>
      </c>
      <c r="AC296" s="1">
        <v>0</v>
      </c>
      <c r="AD296" s="1">
        <v>734.61</v>
      </c>
      <c r="AE296" s="1"/>
      <c r="AF296" s="3">
        <v>734.61</v>
      </c>
      <c r="AG296" s="1">
        <v>0</v>
      </c>
      <c r="AH296" s="1">
        <v>734.61</v>
      </c>
      <c r="AI296" s="1">
        <v>0</v>
      </c>
      <c r="AJ296" s="1">
        <v>943.95</v>
      </c>
      <c r="AK296" s="1">
        <v>0</v>
      </c>
      <c r="AL296" s="1">
        <v>786.82</v>
      </c>
      <c r="AM296" s="1">
        <v>0</v>
      </c>
      <c r="AN296" s="1">
        <v>786.82</v>
      </c>
      <c r="AO296" s="1">
        <v>0</v>
      </c>
      <c r="AP296" s="1">
        <v>11221.21</v>
      </c>
      <c r="AQ296" s="1">
        <v>0</v>
      </c>
      <c r="AR296" s="1">
        <v>1205.5</v>
      </c>
      <c r="AS296" s="1">
        <v>0</v>
      </c>
      <c r="AT296" s="1">
        <v>1331.82</v>
      </c>
      <c r="AU296" s="1">
        <v>0</v>
      </c>
      <c r="AV296" s="1">
        <v>1411.82</v>
      </c>
      <c r="AW296" s="6">
        <f t="shared" si="115"/>
        <v>0</v>
      </c>
      <c r="AX296" s="6">
        <f t="shared" si="116"/>
        <v>21360.989999999998</v>
      </c>
      <c r="AY296" s="4">
        <f t="shared" si="117"/>
        <v>21360.989999999998</v>
      </c>
      <c r="AZ296" s="1"/>
      <c r="BA296" s="1"/>
      <c r="BB296" s="1"/>
      <c r="BC296" s="1"/>
      <c r="BD296" s="3">
        <f t="shared" si="110"/>
        <v>0</v>
      </c>
      <c r="BE296" s="3">
        <f t="shared" si="111"/>
        <v>8978.130000000005</v>
      </c>
      <c r="BF296" s="13">
        <f t="shared" si="118"/>
        <v>8978.130000000005</v>
      </c>
      <c r="BG296" s="81">
        <v>16147.86</v>
      </c>
      <c r="BH296" s="81"/>
      <c r="BI296" s="80"/>
      <c r="BJ296" s="80"/>
      <c r="BK296" s="1">
        <f t="shared" si="120"/>
        <v>16147.86</v>
      </c>
      <c r="BL296" s="91"/>
      <c r="BM296" s="101">
        <f t="shared" si="119"/>
        <v>25125.990000000005</v>
      </c>
      <c r="BN296" s="104">
        <v>212562.71</v>
      </c>
    </row>
    <row r="297" spans="1:66" ht="15">
      <c r="A297" s="6">
        <v>294</v>
      </c>
      <c r="B297" s="40" t="s">
        <v>404</v>
      </c>
      <c r="C297" s="1">
        <v>1342.9</v>
      </c>
      <c r="D297" s="6">
        <v>0</v>
      </c>
      <c r="E297" s="35">
        <f>C297+D297</f>
        <v>1342.9</v>
      </c>
      <c r="F297" s="41">
        <v>0</v>
      </c>
      <c r="G297" s="41">
        <v>0</v>
      </c>
      <c r="H297" s="42">
        <f>F297+G297</f>
        <v>0</v>
      </c>
      <c r="I297" s="10">
        <f>H297*E297</f>
        <v>0</v>
      </c>
      <c r="J297" s="9">
        <f t="shared" si="106"/>
        <v>0</v>
      </c>
      <c r="K297" s="32">
        <v>3.32</v>
      </c>
      <c r="L297" s="32">
        <v>8.97</v>
      </c>
      <c r="M297" s="42">
        <f>K297+L297</f>
        <v>12.290000000000001</v>
      </c>
      <c r="N297" s="10">
        <f>E297*M297</f>
        <v>16504.241</v>
      </c>
      <c r="O297" s="9">
        <f t="shared" si="107"/>
        <v>99025.44600000001</v>
      </c>
      <c r="P297" s="55">
        <f>J297+O297</f>
        <v>99025.44600000001</v>
      </c>
      <c r="Q297" s="8"/>
      <c r="R297" s="55">
        <f>P297-Q297</f>
        <v>99025.44600000001</v>
      </c>
      <c r="S297" s="111">
        <v>99025.45</v>
      </c>
      <c r="T297" s="1"/>
      <c r="U297" s="1"/>
      <c r="V297" s="80">
        <v>0</v>
      </c>
      <c r="W297" s="80">
        <v>99025.45</v>
      </c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>
        <v>3529.17</v>
      </c>
      <c r="AQ297" s="1"/>
      <c r="AR297" s="1">
        <v>3529.17</v>
      </c>
      <c r="AS297" s="1"/>
      <c r="AT297" s="1">
        <v>6048.69</v>
      </c>
      <c r="AU297" s="1">
        <v>0</v>
      </c>
      <c r="AV297" s="1">
        <v>7934</v>
      </c>
      <c r="AW297" s="6">
        <f>Y297+AA297+AC297+AE297+AG297+AI297+AK297+AM297+AO297+AQ297+AS297+AU297</f>
        <v>0</v>
      </c>
      <c r="AX297" s="6">
        <f>Z297+AB297+AD297+AF297+AH297+AJ297+AL297+AN297+AP297+AR297+AT297+AV297</f>
        <v>21041.03</v>
      </c>
      <c r="AY297" s="4">
        <f>AW297+AX297</f>
        <v>21041.03</v>
      </c>
      <c r="AZ297" s="1"/>
      <c r="BA297" s="1">
        <v>980</v>
      </c>
      <c r="BB297" s="1"/>
      <c r="BC297" s="1"/>
      <c r="BD297" s="3">
        <f>V297-AW297-AZ297-BB297</f>
        <v>0</v>
      </c>
      <c r="BE297" s="3">
        <f>W297-AX297-BA297-BC297</f>
        <v>77004.42</v>
      </c>
      <c r="BF297" s="13">
        <f>BD297+BE297</f>
        <v>77004.42</v>
      </c>
      <c r="BG297" s="81">
        <v>0</v>
      </c>
      <c r="BH297" s="81"/>
      <c r="BI297" s="80"/>
      <c r="BJ297" s="80"/>
      <c r="BK297" s="1">
        <f t="shared" si="120"/>
        <v>0</v>
      </c>
      <c r="BL297" s="91"/>
      <c r="BM297" s="101">
        <f t="shared" si="119"/>
        <v>77004.42</v>
      </c>
      <c r="BN297" s="104">
        <v>26151.59</v>
      </c>
    </row>
    <row r="298" spans="1:66" ht="15">
      <c r="A298" s="6">
        <v>295</v>
      </c>
      <c r="B298" s="40" t="s">
        <v>243</v>
      </c>
      <c r="C298" s="6">
        <v>906.8</v>
      </c>
      <c r="D298" s="6">
        <v>0</v>
      </c>
      <c r="E298" s="35">
        <f aca="true" t="shared" si="122" ref="E298:E317">C298+D298</f>
        <v>906.8</v>
      </c>
      <c r="F298" s="41">
        <v>3.1</v>
      </c>
      <c r="G298" s="41">
        <v>8.19</v>
      </c>
      <c r="H298" s="42">
        <f aca="true" t="shared" si="123" ref="H298:H318">F298+G298</f>
        <v>11.29</v>
      </c>
      <c r="I298" s="10">
        <f aca="true" t="shared" si="124" ref="I298:I318">H298*E298</f>
        <v>10237.771999999999</v>
      </c>
      <c r="J298" s="9">
        <f aca="true" t="shared" si="125" ref="J298:J318">I298*6</f>
        <v>61426.632</v>
      </c>
      <c r="K298" s="32">
        <v>3.32</v>
      </c>
      <c r="L298" s="32">
        <v>8.75</v>
      </c>
      <c r="M298" s="42">
        <f aca="true" t="shared" si="126" ref="M298:M326">K298+L298</f>
        <v>12.07</v>
      </c>
      <c r="N298" s="10">
        <f aca="true" t="shared" si="127" ref="N298:N323">E298*M298</f>
        <v>10945.076</v>
      </c>
      <c r="O298" s="9">
        <f aca="true" t="shared" si="128" ref="O298:O318">N298*6</f>
        <v>65670.45599999999</v>
      </c>
      <c r="P298" s="55">
        <f aca="true" t="shared" si="129" ref="P298:P318">J298+O298</f>
        <v>127097.08799999999</v>
      </c>
      <c r="Q298" s="8"/>
      <c r="R298" s="55">
        <f aca="true" t="shared" si="130" ref="R298:R324">P298-Q298</f>
        <v>127097.08799999999</v>
      </c>
      <c r="S298" s="111">
        <v>126988.26</v>
      </c>
      <c r="T298" s="3">
        <v>0</v>
      </c>
      <c r="U298" s="1">
        <v>10582.36</v>
      </c>
      <c r="V298" s="82">
        <f aca="true" t="shared" si="131" ref="V298:V324">T298*12</f>
        <v>0</v>
      </c>
      <c r="W298" s="82">
        <f aca="true" t="shared" si="132" ref="W298:W324">U298*12</f>
        <v>126988.32</v>
      </c>
      <c r="X298" s="3"/>
      <c r="Y298" s="6">
        <v>0</v>
      </c>
      <c r="Z298" s="6">
        <v>25646.84</v>
      </c>
      <c r="AA298" s="6"/>
      <c r="AB298" s="6">
        <v>-9316.5</v>
      </c>
      <c r="AC298" s="1">
        <v>0</v>
      </c>
      <c r="AD298" s="1">
        <v>5729.22</v>
      </c>
      <c r="AE298" s="1"/>
      <c r="AF298" s="3">
        <v>5623.97</v>
      </c>
      <c r="AG298" s="1">
        <v>0</v>
      </c>
      <c r="AH298" s="1">
        <v>5678.64</v>
      </c>
      <c r="AI298" s="1">
        <v>0</v>
      </c>
      <c r="AJ298" s="1">
        <v>7694.64</v>
      </c>
      <c r="AK298" s="1">
        <v>0</v>
      </c>
      <c r="AL298" s="1">
        <v>4494.02</v>
      </c>
      <c r="AM298" s="1">
        <v>0</v>
      </c>
      <c r="AN298" s="1">
        <v>5591.96</v>
      </c>
      <c r="AO298" s="1">
        <v>0</v>
      </c>
      <c r="AP298" s="1">
        <v>11892.9</v>
      </c>
      <c r="AQ298" s="1">
        <v>0</v>
      </c>
      <c r="AR298" s="1">
        <v>6593.79</v>
      </c>
      <c r="AS298" s="1">
        <v>0</v>
      </c>
      <c r="AT298" s="1">
        <v>11584.76</v>
      </c>
      <c r="AU298" s="1">
        <v>0</v>
      </c>
      <c r="AV298" s="1">
        <v>38679.73</v>
      </c>
      <c r="AW298" s="6">
        <f aca="true" t="shared" si="133" ref="AW298:AW324">Y298+AA298+AC298+AE298+AG298+AI298+AK298+AM298+AO298+AQ298+AS298+AU298</f>
        <v>0</v>
      </c>
      <c r="AX298" s="6">
        <f aca="true" t="shared" si="134" ref="AX298:AX324">Z298+AB298+AD298+AF298+AH298+AJ298+AL298+AN298+AP298+AR298+AT298+AV298</f>
        <v>119893.97</v>
      </c>
      <c r="AY298" s="4">
        <f aca="true" t="shared" si="135" ref="AY298:AY324">AW298+AX298</f>
        <v>119893.97</v>
      </c>
      <c r="AZ298" s="1"/>
      <c r="BA298" s="1"/>
      <c r="BB298" s="1"/>
      <c r="BC298" s="1"/>
      <c r="BD298" s="3">
        <f aca="true" t="shared" si="136" ref="BD298:BD323">V298-AW298-AZ298-BB298</f>
        <v>0</v>
      </c>
      <c r="BE298" s="3">
        <f aca="true" t="shared" si="137" ref="BE298:BE323">W298-AX298-BA298-BC298</f>
        <v>7094.350000000006</v>
      </c>
      <c r="BF298" s="13">
        <f aca="true" t="shared" si="138" ref="BF298:BF324">BD298+BE298</f>
        <v>7094.350000000006</v>
      </c>
      <c r="BG298" s="81">
        <v>0</v>
      </c>
      <c r="BH298" s="81"/>
      <c r="BI298" s="80">
        <v>3784</v>
      </c>
      <c r="BJ298" s="80">
        <v>23338.28</v>
      </c>
      <c r="BK298" s="1">
        <f t="shared" si="120"/>
        <v>27122.28</v>
      </c>
      <c r="BL298" s="91"/>
      <c r="BM298" s="101">
        <f t="shared" si="119"/>
        <v>34216.630000000005</v>
      </c>
      <c r="BN298" s="104">
        <v>33762.36</v>
      </c>
    </row>
    <row r="299" spans="1:66" ht="15">
      <c r="A299" s="6">
        <v>296</v>
      </c>
      <c r="B299" s="40" t="s">
        <v>244</v>
      </c>
      <c r="C299" s="6">
        <v>511.9</v>
      </c>
      <c r="D299" s="6">
        <v>0</v>
      </c>
      <c r="E299" s="35">
        <f t="shared" si="122"/>
        <v>511.9</v>
      </c>
      <c r="F299" s="41">
        <v>3.1</v>
      </c>
      <c r="G299" s="41">
        <v>8.19</v>
      </c>
      <c r="H299" s="42">
        <f t="shared" si="123"/>
        <v>11.29</v>
      </c>
      <c r="I299" s="10">
        <f t="shared" si="124"/>
        <v>5779.351</v>
      </c>
      <c r="J299" s="9">
        <f t="shared" si="125"/>
        <v>34676.106</v>
      </c>
      <c r="K299" s="32">
        <v>3.32</v>
      </c>
      <c r="L299" s="32">
        <v>8.75</v>
      </c>
      <c r="M299" s="42">
        <f t="shared" si="126"/>
        <v>12.07</v>
      </c>
      <c r="N299" s="10">
        <f t="shared" si="127"/>
        <v>6178.633</v>
      </c>
      <c r="O299" s="9">
        <f t="shared" si="128"/>
        <v>37071.797999999995</v>
      </c>
      <c r="P299" s="55">
        <f t="shared" si="129"/>
        <v>71747.904</v>
      </c>
      <c r="Q299" s="8">
        <v>41452.12</v>
      </c>
      <c r="R299" s="55">
        <f t="shared" si="130"/>
        <v>30295.783999999992</v>
      </c>
      <c r="S299" s="111">
        <v>30234.38</v>
      </c>
      <c r="T299" s="3">
        <v>0</v>
      </c>
      <c r="U299" s="1">
        <v>2519.53</v>
      </c>
      <c r="V299" s="82">
        <f t="shared" si="131"/>
        <v>0</v>
      </c>
      <c r="W299" s="82">
        <f t="shared" si="132"/>
        <v>30234.36</v>
      </c>
      <c r="X299" s="3"/>
      <c r="Y299" s="6">
        <v>0</v>
      </c>
      <c r="Z299" s="6">
        <v>8330.74</v>
      </c>
      <c r="AA299" s="6"/>
      <c r="AB299" s="6">
        <v>1186.09</v>
      </c>
      <c r="AC299" s="1">
        <v>0</v>
      </c>
      <c r="AD299" s="1">
        <v>1186.09</v>
      </c>
      <c r="AE299" s="1"/>
      <c r="AF299" s="3">
        <v>1186.09</v>
      </c>
      <c r="AG299" s="1">
        <v>0</v>
      </c>
      <c r="AH299" s="1">
        <v>13198.31</v>
      </c>
      <c r="AI299" s="1">
        <v>0</v>
      </c>
      <c r="AJ299" s="1">
        <v>2712.16</v>
      </c>
      <c r="AK299" s="1">
        <v>0</v>
      </c>
      <c r="AL299" s="1">
        <v>1257.76</v>
      </c>
      <c r="AM299" s="1">
        <v>0</v>
      </c>
      <c r="AN299" s="1">
        <v>1930.09</v>
      </c>
      <c r="AO299" s="1">
        <v>0</v>
      </c>
      <c r="AP299" s="1">
        <v>1257.76</v>
      </c>
      <c r="AQ299" s="1">
        <v>0</v>
      </c>
      <c r="AR299" s="1">
        <v>1257.76</v>
      </c>
      <c r="AS299" s="1">
        <v>0</v>
      </c>
      <c r="AT299" s="1">
        <v>1757.76</v>
      </c>
      <c r="AU299" s="1">
        <v>0</v>
      </c>
      <c r="AV299" s="1">
        <v>3367.43</v>
      </c>
      <c r="AW299" s="6">
        <f t="shared" si="133"/>
        <v>0</v>
      </c>
      <c r="AX299" s="6">
        <f t="shared" si="134"/>
        <v>38628.04</v>
      </c>
      <c r="AY299" s="4">
        <f t="shared" si="135"/>
        <v>38628.04</v>
      </c>
      <c r="AZ299" s="1"/>
      <c r="BA299" s="1"/>
      <c r="BB299" s="1"/>
      <c r="BC299" s="1"/>
      <c r="BD299" s="3">
        <f t="shared" si="136"/>
        <v>0</v>
      </c>
      <c r="BE299" s="3">
        <f t="shared" si="137"/>
        <v>-8393.68</v>
      </c>
      <c r="BF299" s="94">
        <f t="shared" si="138"/>
        <v>-8393.68</v>
      </c>
      <c r="BG299" s="81">
        <v>2824.67</v>
      </c>
      <c r="BH299" s="81"/>
      <c r="BI299" s="80">
        <v>4128</v>
      </c>
      <c r="BJ299" s="80"/>
      <c r="BK299" s="6">
        <f t="shared" si="120"/>
        <v>6952.67</v>
      </c>
      <c r="BL299" s="94">
        <f>BF299+BK299</f>
        <v>-1441.0100000000002</v>
      </c>
      <c r="BM299" s="96">
        <f t="shared" si="119"/>
        <v>-1441.0100000000002</v>
      </c>
      <c r="BN299" s="104">
        <v>409101.22</v>
      </c>
    </row>
    <row r="300" spans="1:66" ht="15">
      <c r="A300" s="6">
        <v>297</v>
      </c>
      <c r="B300" s="31" t="s">
        <v>245</v>
      </c>
      <c r="C300" s="6">
        <v>1345.9</v>
      </c>
      <c r="D300" s="6">
        <v>0</v>
      </c>
      <c r="E300" s="35">
        <f t="shared" si="122"/>
        <v>1345.9</v>
      </c>
      <c r="F300" s="32">
        <v>3.1</v>
      </c>
      <c r="G300" s="32">
        <v>8.4</v>
      </c>
      <c r="H300" s="33">
        <f t="shared" si="123"/>
        <v>11.5</v>
      </c>
      <c r="I300" s="10">
        <f t="shared" si="124"/>
        <v>15477.85</v>
      </c>
      <c r="J300" s="9">
        <f t="shared" si="125"/>
        <v>92867.1</v>
      </c>
      <c r="K300" s="32">
        <v>3.32</v>
      </c>
      <c r="L300" s="32">
        <v>8.97</v>
      </c>
      <c r="M300" s="33">
        <f t="shared" si="126"/>
        <v>12.290000000000001</v>
      </c>
      <c r="N300" s="10">
        <f t="shared" si="127"/>
        <v>16541.111</v>
      </c>
      <c r="O300" s="9">
        <f t="shared" si="128"/>
        <v>99246.666</v>
      </c>
      <c r="P300" s="55">
        <f t="shared" si="129"/>
        <v>192113.766</v>
      </c>
      <c r="Q300" s="8"/>
      <c r="R300" s="55">
        <f t="shared" si="130"/>
        <v>192113.766</v>
      </c>
      <c r="S300" s="111">
        <v>191952.24</v>
      </c>
      <c r="T300" s="3">
        <v>9419.68</v>
      </c>
      <c r="U300" s="1">
        <v>6576.34</v>
      </c>
      <c r="V300" s="82">
        <f t="shared" si="131"/>
        <v>113036.16</v>
      </c>
      <c r="W300" s="82">
        <f t="shared" si="132"/>
        <v>78916.08</v>
      </c>
      <c r="X300" s="3"/>
      <c r="Y300" s="6">
        <v>9487.8</v>
      </c>
      <c r="Z300" s="6">
        <v>3840.78</v>
      </c>
      <c r="AA300" s="6">
        <v>3748.54</v>
      </c>
      <c r="AB300" s="6">
        <v>2829.07</v>
      </c>
      <c r="AC300" s="1">
        <v>29797.36</v>
      </c>
      <c r="AD300" s="1">
        <v>2829.07</v>
      </c>
      <c r="AE300" s="1">
        <v>3337.83</v>
      </c>
      <c r="AF300" s="3">
        <v>2829.07</v>
      </c>
      <c r="AG300" s="1">
        <v>3337.83</v>
      </c>
      <c r="AH300" s="1">
        <v>2829.07</v>
      </c>
      <c r="AI300" s="1">
        <v>3672.77</v>
      </c>
      <c r="AJ300" s="1">
        <v>2829.07</v>
      </c>
      <c r="AK300" s="1">
        <v>3902.66</v>
      </c>
      <c r="AL300" s="1">
        <v>8965.26</v>
      </c>
      <c r="AM300" s="1">
        <v>3566.64</v>
      </c>
      <c r="AN300" s="1">
        <v>3017.5</v>
      </c>
      <c r="AO300" s="1">
        <v>5638.66</v>
      </c>
      <c r="AP300" s="1">
        <v>3017.5</v>
      </c>
      <c r="AQ300" s="1">
        <v>3566.64</v>
      </c>
      <c r="AR300" s="1">
        <v>3519.92</v>
      </c>
      <c r="AS300" s="1">
        <v>5923.47</v>
      </c>
      <c r="AT300" s="1">
        <v>4432.98</v>
      </c>
      <c r="AU300" s="1">
        <v>3566.64</v>
      </c>
      <c r="AV300" s="1">
        <v>3690.18</v>
      </c>
      <c r="AW300" s="6">
        <f t="shared" si="133"/>
        <v>79546.84</v>
      </c>
      <c r="AX300" s="6">
        <f t="shared" si="134"/>
        <v>44629.469999999994</v>
      </c>
      <c r="AY300" s="4">
        <f t="shared" si="135"/>
        <v>124176.31</v>
      </c>
      <c r="AZ300" s="1"/>
      <c r="BA300" s="1"/>
      <c r="BB300" s="1"/>
      <c r="BC300" s="1"/>
      <c r="BD300" s="3">
        <f t="shared" si="136"/>
        <v>33489.32000000001</v>
      </c>
      <c r="BE300" s="3">
        <f t="shared" si="137"/>
        <v>34286.61000000001</v>
      </c>
      <c r="BF300" s="13">
        <f t="shared" si="138"/>
        <v>67775.93000000002</v>
      </c>
      <c r="BG300" s="81">
        <v>127084.92</v>
      </c>
      <c r="BH300" s="81"/>
      <c r="BI300" s="80">
        <v>3784</v>
      </c>
      <c r="BJ300" s="80"/>
      <c r="BK300" s="1">
        <f t="shared" si="120"/>
        <v>130868.92</v>
      </c>
      <c r="BL300" s="91"/>
      <c r="BM300" s="101">
        <f t="shared" si="119"/>
        <v>198644.85000000003</v>
      </c>
      <c r="BN300" s="104">
        <v>13287.1</v>
      </c>
    </row>
    <row r="301" spans="1:66" ht="15">
      <c r="A301" s="6">
        <v>298</v>
      </c>
      <c r="B301" s="40" t="s">
        <v>246</v>
      </c>
      <c r="C301" s="6">
        <v>959.9</v>
      </c>
      <c r="D301" s="6">
        <v>0</v>
      </c>
      <c r="E301" s="35">
        <f t="shared" si="122"/>
        <v>959.9</v>
      </c>
      <c r="F301" s="41">
        <v>3.1</v>
      </c>
      <c r="G301" s="41">
        <v>4.24</v>
      </c>
      <c r="H301" s="42">
        <f t="shared" si="123"/>
        <v>7.34</v>
      </c>
      <c r="I301" s="10">
        <f t="shared" si="124"/>
        <v>7045.665999999999</v>
      </c>
      <c r="J301" s="9">
        <f t="shared" si="125"/>
        <v>42273.996</v>
      </c>
      <c r="K301" s="32">
        <v>3.32</v>
      </c>
      <c r="L301" s="32">
        <v>4.53</v>
      </c>
      <c r="M301" s="42">
        <f t="shared" si="126"/>
        <v>7.85</v>
      </c>
      <c r="N301" s="10">
        <f t="shared" si="127"/>
        <v>7535.214999999999</v>
      </c>
      <c r="O301" s="9">
        <f t="shared" si="128"/>
        <v>45211.28999999999</v>
      </c>
      <c r="P301" s="55">
        <f t="shared" si="129"/>
        <v>87485.286</v>
      </c>
      <c r="Q301" s="8"/>
      <c r="R301" s="55">
        <f t="shared" si="130"/>
        <v>87485.286</v>
      </c>
      <c r="S301" s="111">
        <v>87370.14</v>
      </c>
      <c r="T301" s="3">
        <v>0</v>
      </c>
      <c r="U301" s="1">
        <v>7280.85</v>
      </c>
      <c r="V301" s="82">
        <f t="shared" si="131"/>
        <v>0</v>
      </c>
      <c r="W301" s="82">
        <f t="shared" si="132"/>
        <v>87370.20000000001</v>
      </c>
      <c r="X301" s="3"/>
      <c r="Y301" s="6">
        <v>0</v>
      </c>
      <c r="Z301" s="6">
        <v>2068.65</v>
      </c>
      <c r="AA301" s="6"/>
      <c r="AB301" s="6">
        <v>2068.65</v>
      </c>
      <c r="AC301" s="1">
        <v>0</v>
      </c>
      <c r="AD301" s="1">
        <v>2573.16</v>
      </c>
      <c r="AE301" s="1"/>
      <c r="AF301" s="3">
        <v>4405.65</v>
      </c>
      <c r="AG301" s="1">
        <v>0</v>
      </c>
      <c r="AH301" s="1">
        <v>35253.29</v>
      </c>
      <c r="AI301" s="1">
        <v>0</v>
      </c>
      <c r="AJ301" s="1">
        <v>2403.59</v>
      </c>
      <c r="AK301" s="1">
        <v>0</v>
      </c>
      <c r="AL301" s="1">
        <v>5543.22</v>
      </c>
      <c r="AM301" s="1">
        <v>0</v>
      </c>
      <c r="AN301" s="1">
        <v>5100.48</v>
      </c>
      <c r="AO301" s="1">
        <v>0</v>
      </c>
      <c r="AP301" s="1">
        <v>2203.04</v>
      </c>
      <c r="AQ301" s="1">
        <v>0</v>
      </c>
      <c r="AR301" s="1">
        <v>20033.96</v>
      </c>
      <c r="AS301" s="1">
        <v>0</v>
      </c>
      <c r="AT301" s="1">
        <v>2739.16</v>
      </c>
      <c r="AU301" s="1">
        <v>0</v>
      </c>
      <c r="AV301" s="1">
        <v>2203.04</v>
      </c>
      <c r="AW301" s="6">
        <f t="shared" si="133"/>
        <v>0</v>
      </c>
      <c r="AX301" s="6">
        <f t="shared" si="134"/>
        <v>86595.89</v>
      </c>
      <c r="AY301" s="4">
        <f t="shared" si="135"/>
        <v>86595.89</v>
      </c>
      <c r="AZ301" s="1"/>
      <c r="BA301" s="1"/>
      <c r="BB301" s="1"/>
      <c r="BC301" s="1">
        <v>694</v>
      </c>
      <c r="BD301" s="3">
        <f t="shared" si="136"/>
        <v>0</v>
      </c>
      <c r="BE301" s="3">
        <f t="shared" si="137"/>
        <v>80.31000000001222</v>
      </c>
      <c r="BF301" s="13">
        <f t="shared" si="138"/>
        <v>80.31000000001222</v>
      </c>
      <c r="BG301" s="81">
        <v>3200.32</v>
      </c>
      <c r="BH301" s="81"/>
      <c r="BI301" s="80">
        <v>1720</v>
      </c>
      <c r="BJ301" s="80"/>
      <c r="BK301" s="1">
        <f t="shared" si="120"/>
        <v>4920.32</v>
      </c>
      <c r="BL301" s="91"/>
      <c r="BM301" s="101">
        <f t="shared" si="119"/>
        <v>5000.630000000012</v>
      </c>
      <c r="BN301" s="104">
        <v>149309.36</v>
      </c>
    </row>
    <row r="302" spans="1:66" ht="15">
      <c r="A302" s="6">
        <v>299</v>
      </c>
      <c r="B302" s="31" t="s">
        <v>247</v>
      </c>
      <c r="C302" s="6">
        <v>745.2</v>
      </c>
      <c r="D302" s="6">
        <v>0</v>
      </c>
      <c r="E302" s="35">
        <f t="shared" si="122"/>
        <v>745.2</v>
      </c>
      <c r="F302" s="32">
        <v>3.1</v>
      </c>
      <c r="G302" s="32">
        <v>8.4</v>
      </c>
      <c r="H302" s="33">
        <f t="shared" si="123"/>
        <v>11.5</v>
      </c>
      <c r="I302" s="10">
        <f t="shared" si="124"/>
        <v>8569.800000000001</v>
      </c>
      <c r="J302" s="9">
        <f t="shared" si="125"/>
        <v>51418.8</v>
      </c>
      <c r="K302" s="32">
        <v>3.32</v>
      </c>
      <c r="L302" s="32">
        <v>8.97</v>
      </c>
      <c r="M302" s="33">
        <f t="shared" si="126"/>
        <v>12.290000000000001</v>
      </c>
      <c r="N302" s="10">
        <f t="shared" si="127"/>
        <v>9158.508000000002</v>
      </c>
      <c r="O302" s="9">
        <f t="shared" si="128"/>
        <v>54951.04800000001</v>
      </c>
      <c r="P302" s="55">
        <f t="shared" si="129"/>
        <v>106369.84800000001</v>
      </c>
      <c r="Q302" s="8">
        <v>80065.15</v>
      </c>
      <c r="R302" s="55">
        <f t="shared" si="130"/>
        <v>26304.69800000002</v>
      </c>
      <c r="S302" s="112">
        <v>33957.88</v>
      </c>
      <c r="T302" s="3">
        <v>1613</v>
      </c>
      <c r="U302" s="1">
        <v>1216.82</v>
      </c>
      <c r="V302" s="82">
        <f t="shared" si="131"/>
        <v>19356</v>
      </c>
      <c r="W302" s="82">
        <f t="shared" si="132"/>
        <v>14601.84</v>
      </c>
      <c r="X302" s="3">
        <f>R302-S302</f>
        <v>-7653.181999999979</v>
      </c>
      <c r="Y302" s="6">
        <v>6387.49</v>
      </c>
      <c r="Z302" s="6">
        <v>1645.69</v>
      </c>
      <c r="AA302" s="6">
        <v>0</v>
      </c>
      <c r="AB302" s="6">
        <v>1645.69</v>
      </c>
      <c r="AC302" s="1">
        <v>0</v>
      </c>
      <c r="AD302" s="1">
        <v>1645.69</v>
      </c>
      <c r="AE302" s="1">
        <v>0</v>
      </c>
      <c r="AF302" s="3">
        <v>4150.23</v>
      </c>
      <c r="AG302" s="1">
        <v>2716.46</v>
      </c>
      <c r="AH302" s="1">
        <v>1645.69</v>
      </c>
      <c r="AI302" s="1">
        <v>4475.85</v>
      </c>
      <c r="AJ302" s="1">
        <v>1645.69</v>
      </c>
      <c r="AK302" s="1">
        <v>2491.58</v>
      </c>
      <c r="AL302" s="1">
        <v>1750.02</v>
      </c>
      <c r="AM302" s="1">
        <v>0</v>
      </c>
      <c r="AN302" s="1">
        <v>1750.02</v>
      </c>
      <c r="AO302" s="1">
        <v>18119.3</v>
      </c>
      <c r="AP302" s="1">
        <v>31195.37</v>
      </c>
      <c r="AQ302" s="1">
        <v>7023.71</v>
      </c>
      <c r="AR302" s="1">
        <v>1750.02</v>
      </c>
      <c r="AS302" s="1">
        <v>0</v>
      </c>
      <c r="AT302" s="1">
        <v>1750.02</v>
      </c>
      <c r="AU302" s="1">
        <v>0</v>
      </c>
      <c r="AV302" s="1">
        <v>2026.81</v>
      </c>
      <c r="AW302" s="6">
        <f t="shared" si="133"/>
        <v>41214.39</v>
      </c>
      <c r="AX302" s="6">
        <f t="shared" si="134"/>
        <v>52600.93999999999</v>
      </c>
      <c r="AY302" s="4">
        <f t="shared" si="135"/>
        <v>93815.32999999999</v>
      </c>
      <c r="AZ302" s="1">
        <f>498.21*4</f>
        <v>1992.84</v>
      </c>
      <c r="BA302" s="1"/>
      <c r="BB302" s="1"/>
      <c r="BC302" s="1"/>
      <c r="BD302" s="3">
        <f t="shared" si="136"/>
        <v>-23851.23</v>
      </c>
      <c r="BE302" s="3">
        <f t="shared" si="137"/>
        <v>-37999.09999999999</v>
      </c>
      <c r="BF302" s="94">
        <f t="shared" si="138"/>
        <v>-61850.32999999999</v>
      </c>
      <c r="BG302" s="81">
        <v>0</v>
      </c>
      <c r="BH302" s="81"/>
      <c r="BI302" s="80">
        <v>2064</v>
      </c>
      <c r="BJ302" s="80"/>
      <c r="BK302" s="6">
        <f t="shared" si="120"/>
        <v>2064</v>
      </c>
      <c r="BL302" s="94">
        <f>BF302+BK302</f>
        <v>-59786.32999999999</v>
      </c>
      <c r="BM302" s="96">
        <f t="shared" si="119"/>
        <v>-59786.32999999999</v>
      </c>
      <c r="BN302" s="104">
        <v>118108.87</v>
      </c>
    </row>
    <row r="303" spans="1:66" ht="15">
      <c r="A303" s="6">
        <v>300</v>
      </c>
      <c r="B303" s="31" t="s">
        <v>248</v>
      </c>
      <c r="C303" s="6">
        <v>3239.8</v>
      </c>
      <c r="D303" s="6">
        <v>71.5</v>
      </c>
      <c r="E303" s="35">
        <f t="shared" si="122"/>
        <v>3311.3</v>
      </c>
      <c r="F303" s="32">
        <v>3.1</v>
      </c>
      <c r="G303" s="32">
        <v>7.77</v>
      </c>
      <c r="H303" s="33">
        <f t="shared" si="123"/>
        <v>10.87</v>
      </c>
      <c r="I303" s="10">
        <f t="shared" si="124"/>
        <v>35993.831</v>
      </c>
      <c r="J303" s="9">
        <f t="shared" si="125"/>
        <v>215962.98599999998</v>
      </c>
      <c r="K303" s="32">
        <v>3.32</v>
      </c>
      <c r="L303" s="32">
        <v>8.3</v>
      </c>
      <c r="M303" s="33">
        <f t="shared" si="126"/>
        <v>11.620000000000001</v>
      </c>
      <c r="N303" s="10">
        <f t="shared" si="127"/>
        <v>38477.306000000004</v>
      </c>
      <c r="O303" s="9">
        <f t="shared" si="128"/>
        <v>230863.836</v>
      </c>
      <c r="P303" s="55">
        <f t="shared" si="129"/>
        <v>446826.822</v>
      </c>
      <c r="Q303" s="8"/>
      <c r="R303" s="55">
        <f t="shared" si="130"/>
        <v>446826.822</v>
      </c>
      <c r="S303" s="111">
        <v>446429.46</v>
      </c>
      <c r="T303" s="3">
        <v>22480.08</v>
      </c>
      <c r="U303" s="1">
        <v>14722.37</v>
      </c>
      <c r="V303" s="82">
        <f t="shared" si="131"/>
        <v>269760.96</v>
      </c>
      <c r="W303" s="82">
        <f t="shared" si="132"/>
        <v>176668.44</v>
      </c>
      <c r="X303" s="3"/>
      <c r="Y303" s="6">
        <v>39161.78</v>
      </c>
      <c r="Z303" s="6">
        <v>12614.46</v>
      </c>
      <c r="AA303" s="6">
        <v>99467.76</v>
      </c>
      <c r="AB303" s="6">
        <v>7620.6</v>
      </c>
      <c r="AC303" s="1">
        <v>-4778.51</v>
      </c>
      <c r="AD303" s="1">
        <v>8335.74</v>
      </c>
      <c r="AE303" s="1">
        <v>8212.02</v>
      </c>
      <c r="AF303" s="3">
        <v>22211.19</v>
      </c>
      <c r="AG303" s="1">
        <v>28590.51</v>
      </c>
      <c r="AH303" s="1">
        <v>12349.34</v>
      </c>
      <c r="AI303" s="1">
        <v>8630.7</v>
      </c>
      <c r="AJ303" s="1">
        <v>13589.41</v>
      </c>
      <c r="AK303" s="1">
        <v>154586.95</v>
      </c>
      <c r="AL303" s="1">
        <v>7164.49</v>
      </c>
      <c r="AM303" s="1">
        <v>13513.03</v>
      </c>
      <c r="AN303" s="1">
        <v>11658.29</v>
      </c>
      <c r="AO303" s="1">
        <v>49108.12</v>
      </c>
      <c r="AP303" s="1">
        <v>7579.67</v>
      </c>
      <c r="AQ303" s="1">
        <v>8774.95</v>
      </c>
      <c r="AR303" s="1">
        <v>7302.88</v>
      </c>
      <c r="AS303" s="1">
        <v>11711.64</v>
      </c>
      <c r="AT303" s="1">
        <v>7349.02</v>
      </c>
      <c r="AU303" s="1">
        <v>8774.95</v>
      </c>
      <c r="AV303" s="1">
        <v>12365.7</v>
      </c>
      <c r="AW303" s="6">
        <f t="shared" si="133"/>
        <v>425753.9</v>
      </c>
      <c r="AX303" s="6">
        <f t="shared" si="134"/>
        <v>130140.79</v>
      </c>
      <c r="AY303" s="4">
        <f t="shared" si="135"/>
        <v>555894.6900000001</v>
      </c>
      <c r="AZ303" s="1"/>
      <c r="BA303" s="1"/>
      <c r="BB303" s="1"/>
      <c r="BC303" s="1"/>
      <c r="BD303" s="3">
        <f t="shared" si="136"/>
        <v>-155992.94</v>
      </c>
      <c r="BE303" s="3">
        <f t="shared" si="137"/>
        <v>46527.65000000001</v>
      </c>
      <c r="BF303" s="94">
        <f t="shared" si="138"/>
        <v>-109465.29</v>
      </c>
      <c r="BG303" s="81">
        <v>47283.81</v>
      </c>
      <c r="BH303" s="81"/>
      <c r="BI303" s="80"/>
      <c r="BJ303" s="80"/>
      <c r="BK303" s="6">
        <f t="shared" si="120"/>
        <v>47283.81</v>
      </c>
      <c r="BL303" s="94">
        <f>BF303+BK303</f>
        <v>-62181.479999999996</v>
      </c>
      <c r="BM303" s="96">
        <f t="shared" si="119"/>
        <v>-62181.479999999996</v>
      </c>
      <c r="BN303" s="104">
        <v>213350.23</v>
      </c>
    </row>
    <row r="304" spans="1:66" ht="15">
      <c r="A304" s="6">
        <v>301</v>
      </c>
      <c r="B304" s="31" t="s">
        <v>249</v>
      </c>
      <c r="C304" s="6">
        <v>3584.2</v>
      </c>
      <c r="D304" s="6">
        <v>480.2</v>
      </c>
      <c r="E304" s="35">
        <f t="shared" si="122"/>
        <v>4064.3999999999996</v>
      </c>
      <c r="F304" s="32">
        <v>3.1</v>
      </c>
      <c r="G304" s="32">
        <v>8.4</v>
      </c>
      <c r="H304" s="33">
        <f t="shared" si="123"/>
        <v>11.5</v>
      </c>
      <c r="I304" s="10">
        <f t="shared" si="124"/>
        <v>46740.6</v>
      </c>
      <c r="J304" s="9">
        <f t="shared" si="125"/>
        <v>280443.6</v>
      </c>
      <c r="K304" s="32">
        <v>3.32</v>
      </c>
      <c r="L304" s="32">
        <v>8.97</v>
      </c>
      <c r="M304" s="33">
        <f t="shared" si="126"/>
        <v>12.290000000000001</v>
      </c>
      <c r="N304" s="10">
        <f t="shared" si="127"/>
        <v>49951.476</v>
      </c>
      <c r="O304" s="9">
        <f t="shared" si="128"/>
        <v>299708.856</v>
      </c>
      <c r="P304" s="55">
        <f t="shared" si="129"/>
        <v>580152.456</v>
      </c>
      <c r="Q304" s="8">
        <v>155675.19</v>
      </c>
      <c r="R304" s="55">
        <f t="shared" si="130"/>
        <v>424477.266</v>
      </c>
      <c r="S304" s="111">
        <v>423989.49</v>
      </c>
      <c r="T304" s="3">
        <v>20143.24</v>
      </c>
      <c r="U304" s="1">
        <v>15189.21</v>
      </c>
      <c r="V304" s="82">
        <f t="shared" si="131"/>
        <v>241718.88</v>
      </c>
      <c r="W304" s="82">
        <f t="shared" si="132"/>
        <v>182270.52</v>
      </c>
      <c r="X304" s="3"/>
      <c r="Y304" s="6">
        <v>16709.19</v>
      </c>
      <c r="Z304" s="6">
        <v>8689.03</v>
      </c>
      <c r="AA304" s="6">
        <v>48581.15</v>
      </c>
      <c r="AB304" s="6">
        <v>12606.96</v>
      </c>
      <c r="AC304" s="1">
        <v>12642.48</v>
      </c>
      <c r="AD304" s="1">
        <v>8184.52</v>
      </c>
      <c r="AE304" s="1">
        <v>11899.62</v>
      </c>
      <c r="AF304" s="3">
        <v>8184.52</v>
      </c>
      <c r="AG304" s="1">
        <v>11365.46</v>
      </c>
      <c r="AH304" s="1">
        <v>29964.11</v>
      </c>
      <c r="AI304" s="1">
        <v>13622.46</v>
      </c>
      <c r="AJ304" s="1">
        <v>13639.21</v>
      </c>
      <c r="AK304" s="1">
        <v>11163.8</v>
      </c>
      <c r="AL304" s="1">
        <v>10811.61</v>
      </c>
      <c r="AM304" s="1">
        <v>40792.62</v>
      </c>
      <c r="AN304" s="1">
        <v>50726.35</v>
      </c>
      <c r="AO304" s="1">
        <v>12738.65</v>
      </c>
      <c r="AP304" s="1">
        <v>11718.52</v>
      </c>
      <c r="AQ304" s="1">
        <v>11645.66</v>
      </c>
      <c r="AR304" s="1">
        <v>13319.68</v>
      </c>
      <c r="AS304" s="1">
        <v>18694.36</v>
      </c>
      <c r="AT304" s="1">
        <v>10021.06</v>
      </c>
      <c r="AU304" s="1">
        <v>12225.41</v>
      </c>
      <c r="AV304" s="1">
        <v>23435.47</v>
      </c>
      <c r="AW304" s="6">
        <f t="shared" si="133"/>
        <v>222080.86000000002</v>
      </c>
      <c r="AX304" s="6">
        <f t="shared" si="134"/>
        <v>201301.03999999998</v>
      </c>
      <c r="AY304" s="4">
        <f t="shared" si="135"/>
        <v>423381.9</v>
      </c>
      <c r="AZ304" s="1"/>
      <c r="BA304" s="1"/>
      <c r="BB304" s="1"/>
      <c r="BC304" s="1"/>
      <c r="BD304" s="3">
        <f t="shared" si="136"/>
        <v>19638.01999999999</v>
      </c>
      <c r="BE304" s="3">
        <f t="shared" si="137"/>
        <v>-19030.51999999999</v>
      </c>
      <c r="BF304" s="13">
        <f t="shared" si="138"/>
        <v>607.5</v>
      </c>
      <c r="BG304" s="81">
        <v>2515.48</v>
      </c>
      <c r="BH304" s="81"/>
      <c r="BI304" s="80">
        <v>344</v>
      </c>
      <c r="BJ304" s="80"/>
      <c r="BK304" s="1">
        <f t="shared" si="120"/>
        <v>2859.48</v>
      </c>
      <c r="BL304" s="91"/>
      <c r="BM304" s="101">
        <f t="shared" si="119"/>
        <v>3466.98</v>
      </c>
      <c r="BN304" s="104">
        <v>122935.59</v>
      </c>
    </row>
    <row r="305" spans="1:66" ht="15">
      <c r="A305" s="6">
        <v>302</v>
      </c>
      <c r="B305" s="31" t="s">
        <v>250</v>
      </c>
      <c r="C305" s="6">
        <v>4142.7</v>
      </c>
      <c r="D305" s="6">
        <v>485.5</v>
      </c>
      <c r="E305" s="35">
        <f t="shared" si="122"/>
        <v>4628.2</v>
      </c>
      <c r="F305" s="32">
        <v>3.1</v>
      </c>
      <c r="G305" s="32">
        <v>7.98</v>
      </c>
      <c r="H305" s="33">
        <f t="shared" si="123"/>
        <v>11.08</v>
      </c>
      <c r="I305" s="10">
        <f t="shared" si="124"/>
        <v>51280.456</v>
      </c>
      <c r="J305" s="9">
        <f t="shared" si="125"/>
        <v>307682.736</v>
      </c>
      <c r="K305" s="32">
        <v>3.32</v>
      </c>
      <c r="L305" s="32">
        <v>8.52</v>
      </c>
      <c r="M305" s="33">
        <f t="shared" si="126"/>
        <v>11.84</v>
      </c>
      <c r="N305" s="10">
        <f t="shared" si="127"/>
        <v>54797.888</v>
      </c>
      <c r="O305" s="9">
        <f t="shared" si="128"/>
        <v>328787.328</v>
      </c>
      <c r="P305" s="55">
        <f t="shared" si="129"/>
        <v>636470.064</v>
      </c>
      <c r="Q305" s="8"/>
      <c r="R305" s="55">
        <f t="shared" si="130"/>
        <v>636470.064</v>
      </c>
      <c r="S305" s="111">
        <v>635914.68</v>
      </c>
      <c r="T305" s="3">
        <v>32389.07</v>
      </c>
      <c r="U305" s="1">
        <v>20603.82</v>
      </c>
      <c r="V305" s="82">
        <f t="shared" si="131"/>
        <v>388668.83999999997</v>
      </c>
      <c r="W305" s="82">
        <f t="shared" si="132"/>
        <v>247245.84</v>
      </c>
      <c r="X305" s="3"/>
      <c r="Y305" s="6">
        <v>40056.5</v>
      </c>
      <c r="Z305" s="6">
        <v>11582.93</v>
      </c>
      <c r="AA305" s="6">
        <v>11888.65</v>
      </c>
      <c r="AB305" s="6">
        <v>12341.69</v>
      </c>
      <c r="AC305" s="1">
        <v>12731.4</v>
      </c>
      <c r="AD305" s="1">
        <v>32401.31</v>
      </c>
      <c r="AE305" s="1">
        <v>16998.66</v>
      </c>
      <c r="AF305" s="3">
        <v>13636.64</v>
      </c>
      <c r="AG305" s="1">
        <v>11477.94</v>
      </c>
      <c r="AH305" s="1">
        <v>9977.35</v>
      </c>
      <c r="AI305" s="1">
        <v>19666.59</v>
      </c>
      <c r="AJ305" s="1">
        <v>9472.85</v>
      </c>
      <c r="AK305" s="1">
        <v>15110.63</v>
      </c>
      <c r="AL305" s="1">
        <v>10120.8</v>
      </c>
      <c r="AM305" s="1">
        <v>27117.81</v>
      </c>
      <c r="AN305" s="1">
        <v>12093.78</v>
      </c>
      <c r="AO305" s="1">
        <v>39382.5</v>
      </c>
      <c r="AP305" s="1">
        <v>11669.94</v>
      </c>
      <c r="AQ305" s="1">
        <v>74061.06</v>
      </c>
      <c r="AR305" s="1">
        <v>36515.02</v>
      </c>
      <c r="AS305" s="1">
        <v>61972.74</v>
      </c>
      <c r="AT305" s="1">
        <v>17973.04</v>
      </c>
      <c r="AU305" s="1">
        <v>21595.29</v>
      </c>
      <c r="AV305" s="1">
        <v>10793.48</v>
      </c>
      <c r="AW305" s="6">
        <f t="shared" si="133"/>
        <v>352059.76999999996</v>
      </c>
      <c r="AX305" s="6">
        <f t="shared" si="134"/>
        <v>188578.83000000005</v>
      </c>
      <c r="AY305" s="4">
        <f t="shared" si="135"/>
        <v>540638.6</v>
      </c>
      <c r="AZ305" s="1"/>
      <c r="BA305" s="1"/>
      <c r="BB305" s="1"/>
      <c r="BC305" s="1"/>
      <c r="BD305" s="3">
        <f t="shared" si="136"/>
        <v>36609.07000000001</v>
      </c>
      <c r="BE305" s="3">
        <f t="shared" si="137"/>
        <v>58667.00999999995</v>
      </c>
      <c r="BF305" s="13">
        <f t="shared" si="138"/>
        <v>95276.07999999996</v>
      </c>
      <c r="BG305" s="81">
        <v>202168.28</v>
      </c>
      <c r="BH305" s="81"/>
      <c r="BI305" s="80">
        <v>2752</v>
      </c>
      <c r="BJ305" s="80">
        <v>16464.02</v>
      </c>
      <c r="BK305" s="1">
        <f t="shared" si="120"/>
        <v>221384.3</v>
      </c>
      <c r="BL305" s="91"/>
      <c r="BM305" s="101">
        <f t="shared" si="119"/>
        <v>316660.37999999995</v>
      </c>
      <c r="BN305" s="104">
        <v>233301.7</v>
      </c>
    </row>
    <row r="306" spans="1:66" ht="15">
      <c r="A306" s="6">
        <v>303</v>
      </c>
      <c r="B306" s="47" t="s">
        <v>251</v>
      </c>
      <c r="C306" s="6">
        <v>124.4</v>
      </c>
      <c r="D306" s="6">
        <v>0</v>
      </c>
      <c r="E306" s="35">
        <f t="shared" si="122"/>
        <v>124.4</v>
      </c>
      <c r="F306" s="50">
        <v>3.1</v>
      </c>
      <c r="G306" s="50">
        <v>3.55</v>
      </c>
      <c r="H306" s="51">
        <f t="shared" si="123"/>
        <v>6.65</v>
      </c>
      <c r="I306" s="10">
        <f t="shared" si="124"/>
        <v>827.2600000000001</v>
      </c>
      <c r="J306" s="9">
        <f t="shared" si="125"/>
        <v>4963.56</v>
      </c>
      <c r="K306" s="32">
        <v>3.32</v>
      </c>
      <c r="L306" s="32">
        <v>3.79</v>
      </c>
      <c r="M306" s="51">
        <f t="shared" si="126"/>
        <v>7.109999999999999</v>
      </c>
      <c r="N306" s="10">
        <f t="shared" si="127"/>
        <v>884.4839999999999</v>
      </c>
      <c r="O306" s="9">
        <f t="shared" si="128"/>
        <v>5306.9039999999995</v>
      </c>
      <c r="P306" s="55">
        <f t="shared" si="129"/>
        <v>10270.464</v>
      </c>
      <c r="Q306" s="8">
        <v>146.42</v>
      </c>
      <c r="R306" s="55">
        <f t="shared" si="130"/>
        <v>10124.044</v>
      </c>
      <c r="S306" s="111">
        <v>10116.58</v>
      </c>
      <c r="T306" s="3">
        <v>443.68</v>
      </c>
      <c r="U306" s="1">
        <v>399.37</v>
      </c>
      <c r="V306" s="82">
        <f t="shared" si="131"/>
        <v>5324.16</v>
      </c>
      <c r="W306" s="82">
        <f t="shared" si="132"/>
        <v>4792.4400000000005</v>
      </c>
      <c r="X306" s="3"/>
      <c r="Y306" s="6">
        <v>0</v>
      </c>
      <c r="Z306" s="6">
        <v>245.07</v>
      </c>
      <c r="AA306" s="6">
        <v>0</v>
      </c>
      <c r="AB306" s="6">
        <v>245.07</v>
      </c>
      <c r="AC306" s="1">
        <v>0</v>
      </c>
      <c r="AD306" s="1">
        <v>245.07</v>
      </c>
      <c r="AE306" s="1">
        <v>0</v>
      </c>
      <c r="AF306" s="3">
        <v>245.07</v>
      </c>
      <c r="AG306" s="1">
        <v>0</v>
      </c>
      <c r="AH306" s="1">
        <v>245.07</v>
      </c>
      <c r="AI306" s="1">
        <v>125.6</v>
      </c>
      <c r="AJ306" s="1">
        <v>245.07</v>
      </c>
      <c r="AK306" s="1">
        <v>0</v>
      </c>
      <c r="AL306" s="1">
        <v>262.48</v>
      </c>
      <c r="AM306" s="1">
        <v>0</v>
      </c>
      <c r="AN306" s="1">
        <v>262.48</v>
      </c>
      <c r="AO306" s="1">
        <v>0</v>
      </c>
      <c r="AP306" s="1">
        <v>262.48</v>
      </c>
      <c r="AQ306" s="1">
        <v>0</v>
      </c>
      <c r="AR306" s="1">
        <v>262.48</v>
      </c>
      <c r="AS306" s="1">
        <v>0</v>
      </c>
      <c r="AT306" s="1">
        <v>262.48</v>
      </c>
      <c r="AU306" s="1">
        <v>0</v>
      </c>
      <c r="AV306" s="1">
        <v>262.48</v>
      </c>
      <c r="AW306" s="6">
        <f t="shared" si="133"/>
        <v>125.6</v>
      </c>
      <c r="AX306" s="6">
        <f t="shared" si="134"/>
        <v>3045.2999999999997</v>
      </c>
      <c r="AY306" s="4">
        <f t="shared" si="135"/>
        <v>3170.8999999999996</v>
      </c>
      <c r="AZ306" s="1"/>
      <c r="BA306" s="1"/>
      <c r="BB306" s="1"/>
      <c r="BC306" s="1"/>
      <c r="BD306" s="3">
        <f t="shared" si="136"/>
        <v>5198.5599999999995</v>
      </c>
      <c r="BE306" s="3">
        <f t="shared" si="137"/>
        <v>1747.1400000000008</v>
      </c>
      <c r="BF306" s="13">
        <f t="shared" si="138"/>
        <v>6945.700000000001</v>
      </c>
      <c r="BG306" s="81">
        <v>0</v>
      </c>
      <c r="BH306" s="81"/>
      <c r="BI306" s="80"/>
      <c r="BJ306" s="80"/>
      <c r="BK306" s="1">
        <f t="shared" si="120"/>
        <v>0</v>
      </c>
      <c r="BL306" s="91"/>
      <c r="BM306" s="101">
        <f t="shared" si="119"/>
        <v>6945.700000000001</v>
      </c>
      <c r="BN306" s="104">
        <v>79052.49</v>
      </c>
    </row>
    <row r="307" spans="1:66" ht="15">
      <c r="A307" s="6">
        <v>305</v>
      </c>
      <c r="B307" s="19" t="s">
        <v>252</v>
      </c>
      <c r="C307" s="6">
        <v>255.5</v>
      </c>
      <c r="D307" s="6">
        <v>0</v>
      </c>
      <c r="E307" s="35">
        <f t="shared" si="122"/>
        <v>255.5</v>
      </c>
      <c r="F307" s="48">
        <v>3.1</v>
      </c>
      <c r="G307" s="48">
        <v>3.55</v>
      </c>
      <c r="H307" s="49">
        <f t="shared" si="123"/>
        <v>6.65</v>
      </c>
      <c r="I307" s="10">
        <f t="shared" si="124"/>
        <v>1699.075</v>
      </c>
      <c r="J307" s="9">
        <f t="shared" si="125"/>
        <v>10194.45</v>
      </c>
      <c r="K307" s="32">
        <v>3.32</v>
      </c>
      <c r="L307" s="32">
        <v>3.79</v>
      </c>
      <c r="M307" s="49">
        <f t="shared" si="126"/>
        <v>7.109999999999999</v>
      </c>
      <c r="N307" s="10">
        <f t="shared" si="127"/>
        <v>1816.6049999999998</v>
      </c>
      <c r="O307" s="9">
        <f t="shared" si="128"/>
        <v>10899.63</v>
      </c>
      <c r="P307" s="55">
        <f t="shared" si="129"/>
        <v>21094.08</v>
      </c>
      <c r="Q307" s="8">
        <v>24448.03</v>
      </c>
      <c r="R307" s="55">
        <f t="shared" si="130"/>
        <v>-3353.949999999997</v>
      </c>
      <c r="S307" s="112">
        <v>6239.31</v>
      </c>
      <c r="T307" s="3">
        <v>0</v>
      </c>
      <c r="U307" s="1">
        <v>519.94</v>
      </c>
      <c r="V307" s="82">
        <f t="shared" si="131"/>
        <v>0</v>
      </c>
      <c r="W307" s="82">
        <f t="shared" si="132"/>
        <v>6239.280000000001</v>
      </c>
      <c r="X307" s="3">
        <f>R307-S307</f>
        <v>-9593.259999999998</v>
      </c>
      <c r="Y307" s="6">
        <v>0</v>
      </c>
      <c r="Z307" s="6">
        <v>503.34</v>
      </c>
      <c r="AA307" s="6"/>
      <c r="AB307" s="6">
        <v>503.34</v>
      </c>
      <c r="AC307" s="1">
        <v>0</v>
      </c>
      <c r="AD307" s="1">
        <v>503.34</v>
      </c>
      <c r="AE307" s="1"/>
      <c r="AF307" s="3">
        <v>503.34</v>
      </c>
      <c r="AG307" s="1">
        <v>0</v>
      </c>
      <c r="AH307" s="1">
        <v>503.34</v>
      </c>
      <c r="AI307" s="1">
        <v>0</v>
      </c>
      <c r="AJ307" s="1">
        <v>628.94</v>
      </c>
      <c r="AK307" s="1">
        <v>0</v>
      </c>
      <c r="AL307" s="1">
        <v>539.11</v>
      </c>
      <c r="AM307" s="1">
        <v>0</v>
      </c>
      <c r="AN307" s="1">
        <v>539.11</v>
      </c>
      <c r="AO307" s="1">
        <v>0</v>
      </c>
      <c r="AP307" s="1">
        <v>539.11</v>
      </c>
      <c r="AQ307" s="1">
        <v>0</v>
      </c>
      <c r="AR307" s="1">
        <v>539.11</v>
      </c>
      <c r="AS307" s="1">
        <v>0</v>
      </c>
      <c r="AT307" s="1">
        <v>539.11</v>
      </c>
      <c r="AU307" s="1">
        <v>0</v>
      </c>
      <c r="AV307" s="1">
        <v>539.11</v>
      </c>
      <c r="AW307" s="6">
        <f t="shared" si="133"/>
        <v>0</v>
      </c>
      <c r="AX307" s="6">
        <f t="shared" si="134"/>
        <v>6380.299999999998</v>
      </c>
      <c r="AY307" s="4">
        <f t="shared" si="135"/>
        <v>6380.299999999998</v>
      </c>
      <c r="AZ307" s="1"/>
      <c r="BA307" s="1"/>
      <c r="BB307" s="1"/>
      <c r="BC307" s="1"/>
      <c r="BD307" s="3">
        <f t="shared" si="136"/>
        <v>0</v>
      </c>
      <c r="BE307" s="3">
        <f t="shared" si="137"/>
        <v>-141.0199999999977</v>
      </c>
      <c r="BF307" s="94">
        <f t="shared" si="138"/>
        <v>-141.0199999999977</v>
      </c>
      <c r="BG307" s="81">
        <v>0</v>
      </c>
      <c r="BH307" s="81"/>
      <c r="BI307" s="80"/>
      <c r="BJ307" s="80"/>
      <c r="BK307" s="6">
        <f t="shared" si="120"/>
        <v>0</v>
      </c>
      <c r="BL307" s="94">
        <f>BF307+BK307</f>
        <v>-141.0199999999977</v>
      </c>
      <c r="BM307" s="96">
        <f t="shared" si="119"/>
        <v>-141.0199999999977</v>
      </c>
      <c r="BN307" s="104">
        <v>218578.86</v>
      </c>
    </row>
    <row r="308" spans="1:66" ht="15">
      <c r="A308" s="6">
        <v>306</v>
      </c>
      <c r="B308" s="31" t="s">
        <v>253</v>
      </c>
      <c r="C308" s="6">
        <v>479.6</v>
      </c>
      <c r="D308" s="6">
        <v>0</v>
      </c>
      <c r="E308" s="35">
        <f t="shared" si="122"/>
        <v>479.6</v>
      </c>
      <c r="F308" s="32">
        <v>3.1</v>
      </c>
      <c r="G308" s="32">
        <v>7.47</v>
      </c>
      <c r="H308" s="33">
        <f t="shared" si="123"/>
        <v>10.57</v>
      </c>
      <c r="I308" s="10">
        <f t="shared" si="124"/>
        <v>5069.372</v>
      </c>
      <c r="J308" s="9">
        <f t="shared" si="125"/>
        <v>30416.232000000004</v>
      </c>
      <c r="K308" s="32">
        <v>3.32</v>
      </c>
      <c r="L308" s="32">
        <v>7.98</v>
      </c>
      <c r="M308" s="33">
        <f t="shared" si="126"/>
        <v>11.3</v>
      </c>
      <c r="N308" s="10">
        <f t="shared" si="127"/>
        <v>5419.4800000000005</v>
      </c>
      <c r="O308" s="9">
        <f t="shared" si="128"/>
        <v>32516.880000000005</v>
      </c>
      <c r="P308" s="55">
        <f t="shared" si="129"/>
        <v>62933.11200000001</v>
      </c>
      <c r="Q308" s="8"/>
      <c r="R308" s="55">
        <f t="shared" si="130"/>
        <v>62933.11200000001</v>
      </c>
      <c r="S308" s="111">
        <v>62875.56</v>
      </c>
      <c r="T308" s="3">
        <v>3094.19</v>
      </c>
      <c r="U308" s="1">
        <v>2145.44</v>
      </c>
      <c r="V308" s="82">
        <f t="shared" si="131"/>
        <v>37130.28</v>
      </c>
      <c r="W308" s="82">
        <f t="shared" si="132"/>
        <v>25745.28</v>
      </c>
      <c r="X308" s="3"/>
      <c r="Y308" s="6">
        <v>2614.41</v>
      </c>
      <c r="Z308" s="6">
        <v>944.81</v>
      </c>
      <c r="AA308" s="6">
        <v>1189.41</v>
      </c>
      <c r="AB308" s="6">
        <v>944.81</v>
      </c>
      <c r="AC308" s="1">
        <v>10448.35</v>
      </c>
      <c r="AD308" s="1">
        <v>1785.65</v>
      </c>
      <c r="AE308" s="1">
        <v>1189.41</v>
      </c>
      <c r="AF308" s="3">
        <v>1449.32</v>
      </c>
      <c r="AG308" s="1">
        <v>1189.41</v>
      </c>
      <c r="AH308" s="1">
        <v>944.81</v>
      </c>
      <c r="AI308" s="1">
        <v>1398.75</v>
      </c>
      <c r="AJ308" s="1">
        <v>944.81</v>
      </c>
      <c r="AK308" s="1">
        <v>1270.94</v>
      </c>
      <c r="AL308" s="1">
        <v>1011.96</v>
      </c>
      <c r="AM308" s="1">
        <v>4116.84</v>
      </c>
      <c r="AN308" s="1">
        <v>1011.96</v>
      </c>
      <c r="AO308" s="1">
        <v>17206.52</v>
      </c>
      <c r="AP308" s="1">
        <v>1548.69</v>
      </c>
      <c r="AQ308" s="1">
        <v>1270.94</v>
      </c>
      <c r="AR308" s="1">
        <v>1788.46</v>
      </c>
      <c r="AS308" s="1">
        <v>1270.94</v>
      </c>
      <c r="AT308" s="1">
        <v>1011.96</v>
      </c>
      <c r="AU308" s="1">
        <v>2675.14</v>
      </c>
      <c r="AV308" s="1">
        <v>1011.96</v>
      </c>
      <c r="AW308" s="6">
        <f t="shared" si="133"/>
        <v>45841.060000000005</v>
      </c>
      <c r="AX308" s="6">
        <f t="shared" si="134"/>
        <v>14399.199999999997</v>
      </c>
      <c r="AY308" s="4">
        <f t="shared" si="135"/>
        <v>60240.26</v>
      </c>
      <c r="AZ308" s="1"/>
      <c r="BA308" s="1"/>
      <c r="BB308" s="1"/>
      <c r="BC308" s="1"/>
      <c r="BD308" s="3">
        <f t="shared" si="136"/>
        <v>-8710.780000000006</v>
      </c>
      <c r="BE308" s="3">
        <f t="shared" si="137"/>
        <v>11346.080000000002</v>
      </c>
      <c r="BF308" s="13">
        <f t="shared" si="138"/>
        <v>2635.2999999999956</v>
      </c>
      <c r="BG308" s="81">
        <v>11567.83</v>
      </c>
      <c r="BH308" s="81"/>
      <c r="BI308" s="80"/>
      <c r="BJ308" s="80"/>
      <c r="BK308" s="1">
        <f t="shared" si="120"/>
        <v>11567.83</v>
      </c>
      <c r="BL308" s="91"/>
      <c r="BM308" s="101">
        <f t="shared" si="119"/>
        <v>14203.129999999996</v>
      </c>
      <c r="BN308" s="104">
        <v>113662.98</v>
      </c>
    </row>
    <row r="309" spans="1:66" ht="15">
      <c r="A309" s="6">
        <v>307</v>
      </c>
      <c r="B309" s="40" t="s">
        <v>254</v>
      </c>
      <c r="C309" s="6">
        <v>1334.2</v>
      </c>
      <c r="D309" s="6">
        <v>482.3</v>
      </c>
      <c r="E309" s="35">
        <f t="shared" si="122"/>
        <v>1816.5</v>
      </c>
      <c r="F309" s="41">
        <v>3.1</v>
      </c>
      <c r="G309" s="41">
        <v>3.82</v>
      </c>
      <c r="H309" s="42">
        <f t="shared" si="123"/>
        <v>6.92</v>
      </c>
      <c r="I309" s="10">
        <f t="shared" si="124"/>
        <v>12570.18</v>
      </c>
      <c r="J309" s="9">
        <f t="shared" si="125"/>
        <v>75421.08</v>
      </c>
      <c r="K309" s="32">
        <v>3.32</v>
      </c>
      <c r="L309" s="32">
        <v>4.08</v>
      </c>
      <c r="M309" s="42">
        <f t="shared" si="126"/>
        <v>7.4</v>
      </c>
      <c r="N309" s="10">
        <f t="shared" si="127"/>
        <v>13442.1</v>
      </c>
      <c r="O309" s="9">
        <f t="shared" si="128"/>
        <v>80652.6</v>
      </c>
      <c r="P309" s="55">
        <f t="shared" si="129"/>
        <v>156073.68</v>
      </c>
      <c r="Q309" s="8"/>
      <c r="R309" s="55">
        <f t="shared" si="130"/>
        <v>156073.68</v>
      </c>
      <c r="S309" s="111">
        <v>155964.72</v>
      </c>
      <c r="T309" s="3">
        <v>0</v>
      </c>
      <c r="U309" s="1">
        <v>12997.06</v>
      </c>
      <c r="V309" s="82">
        <f t="shared" si="131"/>
        <v>0</v>
      </c>
      <c r="W309" s="82">
        <f t="shared" si="132"/>
        <v>155964.72</v>
      </c>
      <c r="X309" s="3"/>
      <c r="Y309" s="6">
        <v>0</v>
      </c>
      <c r="Z309" s="6">
        <v>10139.25</v>
      </c>
      <c r="AA309" s="6"/>
      <c r="AB309" s="6">
        <v>3756.16</v>
      </c>
      <c r="AC309" s="1">
        <v>0</v>
      </c>
      <c r="AD309" s="1">
        <v>15002.92</v>
      </c>
      <c r="AE309" s="1"/>
      <c r="AF309" s="3">
        <v>7355.91</v>
      </c>
      <c r="AG309" s="1">
        <v>0</v>
      </c>
      <c r="AH309" s="1">
        <v>3756.16</v>
      </c>
      <c r="AI309" s="1">
        <v>0</v>
      </c>
      <c r="AJ309" s="1">
        <v>14816.42</v>
      </c>
      <c r="AK309" s="1">
        <v>0</v>
      </c>
      <c r="AL309" s="1">
        <v>4224.77</v>
      </c>
      <c r="AM309" s="1">
        <v>0</v>
      </c>
      <c r="AN309" s="1">
        <v>6099.04</v>
      </c>
      <c r="AO309" s="1">
        <v>0</v>
      </c>
      <c r="AP309" s="1">
        <v>6667.85</v>
      </c>
      <c r="AQ309" s="1">
        <v>0</v>
      </c>
      <c r="AR309" s="1">
        <v>4857.75</v>
      </c>
      <c r="AS309" s="1">
        <v>0</v>
      </c>
      <c r="AT309" s="1">
        <v>8330.6</v>
      </c>
      <c r="AU309" s="1">
        <v>0</v>
      </c>
      <c r="AV309" s="1">
        <v>6611.18</v>
      </c>
      <c r="AW309" s="6">
        <f t="shared" si="133"/>
        <v>0</v>
      </c>
      <c r="AX309" s="6">
        <f t="shared" si="134"/>
        <v>91618.01000000001</v>
      </c>
      <c r="AY309" s="4">
        <f t="shared" si="135"/>
        <v>91618.01000000001</v>
      </c>
      <c r="AZ309" s="1"/>
      <c r="BA309" s="1"/>
      <c r="BB309" s="1"/>
      <c r="BC309" s="1"/>
      <c r="BD309" s="3">
        <f t="shared" si="136"/>
        <v>0</v>
      </c>
      <c r="BE309" s="3">
        <f t="shared" si="137"/>
        <v>64346.70999999999</v>
      </c>
      <c r="BF309" s="13">
        <f t="shared" si="138"/>
        <v>64346.70999999999</v>
      </c>
      <c r="BG309" s="81">
        <v>9718.79</v>
      </c>
      <c r="BH309" s="81"/>
      <c r="BI309" s="80"/>
      <c r="BJ309" s="80"/>
      <c r="BK309" s="1">
        <f t="shared" si="120"/>
        <v>9718.79</v>
      </c>
      <c r="BL309" s="91"/>
      <c r="BM309" s="101">
        <f t="shared" si="119"/>
        <v>74065.5</v>
      </c>
      <c r="BN309" s="104">
        <v>138462.4</v>
      </c>
    </row>
    <row r="310" spans="1:66" ht="15">
      <c r="A310" s="6">
        <v>308</v>
      </c>
      <c r="B310" s="40" t="s">
        <v>255</v>
      </c>
      <c r="C310" s="6">
        <v>790.4</v>
      </c>
      <c r="D310" s="6">
        <v>0</v>
      </c>
      <c r="E310" s="35">
        <f t="shared" si="122"/>
        <v>790.4</v>
      </c>
      <c r="F310" s="41">
        <v>3.1</v>
      </c>
      <c r="G310" s="41">
        <v>7.59</v>
      </c>
      <c r="H310" s="42">
        <f t="shared" si="123"/>
        <v>10.69</v>
      </c>
      <c r="I310" s="10">
        <f t="shared" si="124"/>
        <v>8449.376</v>
      </c>
      <c r="J310" s="9">
        <f t="shared" si="125"/>
        <v>50696.256</v>
      </c>
      <c r="K310" s="32">
        <v>3.32</v>
      </c>
      <c r="L310" s="32">
        <v>8.11</v>
      </c>
      <c r="M310" s="42">
        <f t="shared" si="126"/>
        <v>11.43</v>
      </c>
      <c r="N310" s="10">
        <f t="shared" si="127"/>
        <v>9034.271999999999</v>
      </c>
      <c r="O310" s="9">
        <f t="shared" si="128"/>
        <v>54205.632</v>
      </c>
      <c r="P310" s="55">
        <f t="shared" si="129"/>
        <v>104901.888</v>
      </c>
      <c r="Q310" s="8">
        <v>7052.47</v>
      </c>
      <c r="R310" s="55">
        <f t="shared" si="130"/>
        <v>97849.418</v>
      </c>
      <c r="S310" s="111">
        <v>97754.57</v>
      </c>
      <c r="T310" s="3">
        <v>0</v>
      </c>
      <c r="U310" s="1">
        <v>8146.21</v>
      </c>
      <c r="V310" s="82">
        <f t="shared" si="131"/>
        <v>0</v>
      </c>
      <c r="W310" s="82">
        <f t="shared" si="132"/>
        <v>97754.52</v>
      </c>
      <c r="X310" s="3"/>
      <c r="Y310" s="6">
        <v>0</v>
      </c>
      <c r="Z310" s="6">
        <v>3685.84</v>
      </c>
      <c r="AA310" s="6"/>
      <c r="AB310" s="6">
        <v>39789.1</v>
      </c>
      <c r="AC310" s="1">
        <v>0</v>
      </c>
      <c r="AD310" s="1">
        <v>27106.18</v>
      </c>
      <c r="AE310" s="1"/>
      <c r="AF310" s="3">
        <v>4321.9</v>
      </c>
      <c r="AG310" s="1">
        <v>0</v>
      </c>
      <c r="AH310" s="1">
        <v>1557.09</v>
      </c>
      <c r="AI310" s="1">
        <v>0</v>
      </c>
      <c r="AJ310" s="1">
        <v>7197.26</v>
      </c>
      <c r="AK310" s="1">
        <v>0</v>
      </c>
      <c r="AL310" s="1">
        <v>4702.23</v>
      </c>
      <c r="AM310" s="1">
        <v>0</v>
      </c>
      <c r="AN310" s="1">
        <v>4513.64</v>
      </c>
      <c r="AO310" s="1">
        <v>0</v>
      </c>
      <c r="AP310" s="1">
        <v>1667.74</v>
      </c>
      <c r="AQ310" s="1">
        <v>0</v>
      </c>
      <c r="AR310" s="1">
        <v>2723.61</v>
      </c>
      <c r="AS310" s="1">
        <v>0</v>
      </c>
      <c r="AT310" s="1">
        <v>5116.42</v>
      </c>
      <c r="AU310" s="1">
        <v>0</v>
      </c>
      <c r="AV310" s="1">
        <v>3613.46</v>
      </c>
      <c r="AW310" s="6">
        <f t="shared" si="133"/>
        <v>0</v>
      </c>
      <c r="AX310" s="6">
        <f t="shared" si="134"/>
        <v>105994.46999999999</v>
      </c>
      <c r="AY310" s="4">
        <f t="shared" si="135"/>
        <v>105994.46999999999</v>
      </c>
      <c r="AZ310" s="1"/>
      <c r="BA310" s="1"/>
      <c r="BB310" s="1"/>
      <c r="BC310" s="1"/>
      <c r="BD310" s="3">
        <f t="shared" si="136"/>
        <v>0</v>
      </c>
      <c r="BE310" s="3">
        <f t="shared" si="137"/>
        <v>-8239.949999999983</v>
      </c>
      <c r="BF310" s="94">
        <f t="shared" si="138"/>
        <v>-8239.949999999983</v>
      </c>
      <c r="BG310" s="81">
        <v>0</v>
      </c>
      <c r="BH310" s="81"/>
      <c r="BI310" s="80"/>
      <c r="BJ310" s="80"/>
      <c r="BK310" s="6">
        <f t="shared" si="120"/>
        <v>0</v>
      </c>
      <c r="BL310" s="94">
        <f>BF310+BK310</f>
        <v>-8239.949999999983</v>
      </c>
      <c r="BM310" s="96">
        <f t="shared" si="119"/>
        <v>-8239.949999999983</v>
      </c>
      <c r="BN310" s="104">
        <v>13947.98</v>
      </c>
    </row>
    <row r="311" spans="1:66" ht="15">
      <c r="A311" s="6">
        <v>309</v>
      </c>
      <c r="B311" s="40" t="s">
        <v>256</v>
      </c>
      <c r="C311" s="6">
        <v>450.9</v>
      </c>
      <c r="D311" s="6">
        <v>0</v>
      </c>
      <c r="E311" s="35">
        <f t="shared" si="122"/>
        <v>450.9</v>
      </c>
      <c r="F311" s="41">
        <v>3.1</v>
      </c>
      <c r="G311" s="41">
        <v>7.47</v>
      </c>
      <c r="H311" s="42">
        <f t="shared" si="123"/>
        <v>10.57</v>
      </c>
      <c r="I311" s="10">
        <f t="shared" si="124"/>
        <v>4766.013</v>
      </c>
      <c r="J311" s="9">
        <f t="shared" si="125"/>
        <v>28596.078</v>
      </c>
      <c r="K311" s="32">
        <v>3.32</v>
      </c>
      <c r="L311" s="32">
        <v>7.98</v>
      </c>
      <c r="M311" s="42">
        <f t="shared" si="126"/>
        <v>11.3</v>
      </c>
      <c r="N311" s="10">
        <f t="shared" si="127"/>
        <v>5095.17</v>
      </c>
      <c r="O311" s="9">
        <f t="shared" si="128"/>
        <v>30571.02</v>
      </c>
      <c r="P311" s="55">
        <f t="shared" si="129"/>
        <v>59167.098</v>
      </c>
      <c r="Q311" s="8"/>
      <c r="R311" s="55">
        <f t="shared" si="130"/>
        <v>59167.098</v>
      </c>
      <c r="S311" s="111">
        <v>59112.96</v>
      </c>
      <c r="T311" s="3">
        <v>0</v>
      </c>
      <c r="U311" s="1">
        <v>4926.08</v>
      </c>
      <c r="V311" s="82">
        <f t="shared" si="131"/>
        <v>0</v>
      </c>
      <c r="W311" s="82">
        <f t="shared" si="132"/>
        <v>59112.96</v>
      </c>
      <c r="X311" s="3"/>
      <c r="Y311" s="6">
        <v>0</v>
      </c>
      <c r="Z311" s="6">
        <v>2184.15</v>
      </c>
      <c r="AA311" s="6"/>
      <c r="AB311" s="6">
        <v>2184.15</v>
      </c>
      <c r="AC311" s="1">
        <v>0</v>
      </c>
      <c r="AD311" s="1">
        <v>26238.5</v>
      </c>
      <c r="AE311" s="1"/>
      <c r="AF311" s="3">
        <v>19927.14</v>
      </c>
      <c r="AG311" s="1">
        <v>0</v>
      </c>
      <c r="AH311" s="1">
        <v>2821.41</v>
      </c>
      <c r="AI311" s="1">
        <v>0</v>
      </c>
      <c r="AJ311" s="1">
        <v>2393.49</v>
      </c>
      <c r="AK311" s="1">
        <v>0</v>
      </c>
      <c r="AL311" s="1">
        <v>4407.79</v>
      </c>
      <c r="AM311" s="1">
        <v>0</v>
      </c>
      <c r="AN311" s="1">
        <v>2323.94</v>
      </c>
      <c r="AO311" s="1">
        <v>0</v>
      </c>
      <c r="AP311" s="1">
        <v>1453.79</v>
      </c>
      <c r="AQ311" s="1">
        <v>0</v>
      </c>
      <c r="AR311" s="1">
        <v>3366.88</v>
      </c>
      <c r="AS311" s="1">
        <v>0</v>
      </c>
      <c r="AT311" s="1">
        <v>2323.94</v>
      </c>
      <c r="AU311" s="1">
        <v>0</v>
      </c>
      <c r="AV311" s="1">
        <v>2948.94</v>
      </c>
      <c r="AW311" s="6">
        <f t="shared" si="133"/>
        <v>0</v>
      </c>
      <c r="AX311" s="6">
        <f t="shared" si="134"/>
        <v>72574.12000000001</v>
      </c>
      <c r="AY311" s="4">
        <f t="shared" si="135"/>
        <v>72574.12000000001</v>
      </c>
      <c r="AZ311" s="1"/>
      <c r="BA311" s="1"/>
      <c r="BB311" s="1"/>
      <c r="BC311" s="1"/>
      <c r="BD311" s="3">
        <f t="shared" si="136"/>
        <v>0</v>
      </c>
      <c r="BE311" s="3">
        <f t="shared" si="137"/>
        <v>-13461.16000000001</v>
      </c>
      <c r="BF311" s="94">
        <f t="shared" si="138"/>
        <v>-13461.16000000001</v>
      </c>
      <c r="BG311" s="81">
        <v>6586.38</v>
      </c>
      <c r="BH311" s="81"/>
      <c r="BI311" s="80"/>
      <c r="BJ311" s="80"/>
      <c r="BK311" s="6">
        <f t="shared" si="120"/>
        <v>6586.38</v>
      </c>
      <c r="BL311" s="94">
        <f>BF311+BK311</f>
        <v>-6874.780000000011</v>
      </c>
      <c r="BM311" s="96">
        <f t="shared" si="119"/>
        <v>-6874.780000000011</v>
      </c>
      <c r="BN311" s="104">
        <v>62208.89</v>
      </c>
    </row>
    <row r="312" spans="1:66" ht="15">
      <c r="A312" s="6">
        <v>310</v>
      </c>
      <c r="B312" s="40" t="s">
        <v>257</v>
      </c>
      <c r="C312" s="6">
        <v>818.6</v>
      </c>
      <c r="D312" s="6">
        <v>0</v>
      </c>
      <c r="E312" s="35">
        <f t="shared" si="122"/>
        <v>818.6</v>
      </c>
      <c r="F312" s="41">
        <v>3.1</v>
      </c>
      <c r="G312" s="41">
        <v>7.59</v>
      </c>
      <c r="H312" s="42">
        <f t="shared" si="123"/>
        <v>10.69</v>
      </c>
      <c r="I312" s="10">
        <f t="shared" si="124"/>
        <v>8750.834</v>
      </c>
      <c r="J312" s="9">
        <f t="shared" si="125"/>
        <v>52505.004</v>
      </c>
      <c r="K312" s="32">
        <v>3.32</v>
      </c>
      <c r="L312" s="32">
        <v>8.11</v>
      </c>
      <c r="M312" s="42">
        <f t="shared" si="126"/>
        <v>11.43</v>
      </c>
      <c r="N312" s="10">
        <f t="shared" si="127"/>
        <v>9356.598</v>
      </c>
      <c r="O312" s="9">
        <f t="shared" si="128"/>
        <v>56139.588</v>
      </c>
      <c r="P312" s="55">
        <f t="shared" si="129"/>
        <v>108644.592</v>
      </c>
      <c r="Q312" s="8">
        <v>1003.38</v>
      </c>
      <c r="R312" s="55">
        <f t="shared" si="130"/>
        <v>107641.212</v>
      </c>
      <c r="S312" s="111">
        <v>107542.98</v>
      </c>
      <c r="T312" s="3">
        <v>0</v>
      </c>
      <c r="U312" s="1">
        <v>8961.92</v>
      </c>
      <c r="V312" s="82">
        <f t="shared" si="131"/>
        <v>0</v>
      </c>
      <c r="W312" s="82">
        <f t="shared" si="132"/>
        <v>107543.04000000001</v>
      </c>
      <c r="X312" s="3"/>
      <c r="Y312" s="6">
        <v>0</v>
      </c>
      <c r="Z312" s="6">
        <v>11741.2</v>
      </c>
      <c r="AA312" s="6"/>
      <c r="AB312" s="6">
        <v>4892.77</v>
      </c>
      <c r="AC312" s="1">
        <v>0</v>
      </c>
      <c r="AD312" s="1">
        <v>5953</v>
      </c>
      <c r="AE312" s="1"/>
      <c r="AF312" s="3">
        <v>15029.71</v>
      </c>
      <c r="AG312" s="1">
        <v>0</v>
      </c>
      <c r="AH312" s="1">
        <v>3642.77</v>
      </c>
      <c r="AI312" s="1">
        <v>0</v>
      </c>
      <c r="AJ312" s="1">
        <v>15762.66</v>
      </c>
      <c r="AK312" s="1">
        <v>0</v>
      </c>
      <c r="AL312" s="1">
        <v>6628.38</v>
      </c>
      <c r="AM312" s="1">
        <v>0</v>
      </c>
      <c r="AN312" s="1">
        <v>3896.54</v>
      </c>
      <c r="AO312" s="1">
        <v>0</v>
      </c>
      <c r="AP312" s="1">
        <v>4522.58</v>
      </c>
      <c r="AQ312" s="1">
        <v>0</v>
      </c>
      <c r="AR312" s="1">
        <v>4628.24</v>
      </c>
      <c r="AS312" s="1">
        <v>0</v>
      </c>
      <c r="AT312" s="1">
        <v>3896.54</v>
      </c>
      <c r="AU312" s="1">
        <v>0</v>
      </c>
      <c r="AV312" s="1">
        <v>4521.54</v>
      </c>
      <c r="AW312" s="6">
        <f t="shared" si="133"/>
        <v>0</v>
      </c>
      <c r="AX312" s="6">
        <f t="shared" si="134"/>
        <v>85115.93</v>
      </c>
      <c r="AY312" s="4">
        <f t="shared" si="135"/>
        <v>85115.93</v>
      </c>
      <c r="AZ312" s="1"/>
      <c r="BA312" s="1"/>
      <c r="BB312" s="1"/>
      <c r="BC312" s="1"/>
      <c r="BD312" s="3">
        <f t="shared" si="136"/>
        <v>0</v>
      </c>
      <c r="BE312" s="3">
        <f t="shared" si="137"/>
        <v>22427.110000000015</v>
      </c>
      <c r="BF312" s="13">
        <f t="shared" si="138"/>
        <v>22427.110000000015</v>
      </c>
      <c r="BG312" s="81">
        <v>0</v>
      </c>
      <c r="BH312" s="81"/>
      <c r="BI312" s="80"/>
      <c r="BJ312" s="80"/>
      <c r="BK312" s="1">
        <f t="shared" si="120"/>
        <v>0</v>
      </c>
      <c r="BL312" s="91"/>
      <c r="BM312" s="101">
        <f t="shared" si="119"/>
        <v>22427.110000000015</v>
      </c>
      <c r="BN312" s="104">
        <v>90490.7</v>
      </c>
    </row>
    <row r="313" spans="1:66" ht="15">
      <c r="A313" s="6">
        <v>311</v>
      </c>
      <c r="B313" s="40" t="s">
        <v>258</v>
      </c>
      <c r="C313" s="6">
        <v>458.3</v>
      </c>
      <c r="D313" s="6">
        <v>0</v>
      </c>
      <c r="E313" s="35">
        <f t="shared" si="122"/>
        <v>458.3</v>
      </c>
      <c r="F313" s="41">
        <v>3.1</v>
      </c>
      <c r="G313" s="41">
        <v>7.47</v>
      </c>
      <c r="H313" s="42">
        <f t="shared" si="123"/>
        <v>10.57</v>
      </c>
      <c r="I313" s="10">
        <f t="shared" si="124"/>
        <v>4844.231000000001</v>
      </c>
      <c r="J313" s="9">
        <f t="shared" si="125"/>
        <v>29065.386000000006</v>
      </c>
      <c r="K313" s="32">
        <v>3.32</v>
      </c>
      <c r="L313" s="32">
        <v>7.98</v>
      </c>
      <c r="M313" s="42">
        <f t="shared" si="126"/>
        <v>11.3</v>
      </c>
      <c r="N313" s="10">
        <f t="shared" si="127"/>
        <v>5178.790000000001</v>
      </c>
      <c r="O313" s="9">
        <f t="shared" si="128"/>
        <v>31072.740000000005</v>
      </c>
      <c r="P313" s="55">
        <f t="shared" si="129"/>
        <v>60138.12600000001</v>
      </c>
      <c r="Q313" s="8">
        <v>9872.8</v>
      </c>
      <c r="R313" s="55">
        <f t="shared" si="130"/>
        <v>50265.326000000015</v>
      </c>
      <c r="S313" s="111">
        <v>50210.3</v>
      </c>
      <c r="T313" s="3">
        <v>0</v>
      </c>
      <c r="U313" s="1">
        <v>4184.19</v>
      </c>
      <c r="V313" s="82">
        <f t="shared" si="131"/>
        <v>0</v>
      </c>
      <c r="W313" s="82">
        <f t="shared" si="132"/>
        <v>50210.28</v>
      </c>
      <c r="X313" s="3"/>
      <c r="Y313" s="6">
        <v>0</v>
      </c>
      <c r="Z313" s="6">
        <v>2217.08</v>
      </c>
      <c r="AA313" s="6"/>
      <c r="AB313" s="6">
        <v>2217.08</v>
      </c>
      <c r="AC313" s="1">
        <v>0</v>
      </c>
      <c r="AD313" s="1">
        <v>3049.78</v>
      </c>
      <c r="AE313" s="1"/>
      <c r="AF313" s="3">
        <v>53697.98</v>
      </c>
      <c r="AG313" s="1">
        <v>0</v>
      </c>
      <c r="AH313" s="1">
        <v>2217.08</v>
      </c>
      <c r="AI313" s="1">
        <v>0</v>
      </c>
      <c r="AJ313" s="1">
        <v>2426.42</v>
      </c>
      <c r="AK313" s="1">
        <v>0</v>
      </c>
      <c r="AL313" s="1">
        <v>2359.16</v>
      </c>
      <c r="AM313" s="1">
        <v>0</v>
      </c>
      <c r="AN313" s="1">
        <v>2359.16</v>
      </c>
      <c r="AO313" s="1">
        <v>0</v>
      </c>
      <c r="AP313" s="1">
        <v>4204.02</v>
      </c>
      <c r="AQ313" s="1">
        <v>0</v>
      </c>
      <c r="AR313" s="1">
        <v>1144.66</v>
      </c>
      <c r="AS313" s="1">
        <v>0</v>
      </c>
      <c r="AT313" s="1">
        <v>1144.66</v>
      </c>
      <c r="AU313" s="1">
        <v>0</v>
      </c>
      <c r="AV313" s="1">
        <v>1769.66</v>
      </c>
      <c r="AW313" s="6">
        <f t="shared" si="133"/>
        <v>0</v>
      </c>
      <c r="AX313" s="6">
        <f t="shared" si="134"/>
        <v>78806.74000000003</v>
      </c>
      <c r="AY313" s="4">
        <f t="shared" si="135"/>
        <v>78806.74000000003</v>
      </c>
      <c r="AZ313" s="1"/>
      <c r="BA313" s="1"/>
      <c r="BB313" s="1"/>
      <c r="BC313" s="1"/>
      <c r="BD313" s="3">
        <f t="shared" si="136"/>
        <v>0</v>
      </c>
      <c r="BE313" s="3">
        <f t="shared" si="137"/>
        <v>-28596.460000000036</v>
      </c>
      <c r="BF313" s="94">
        <f t="shared" si="138"/>
        <v>-28596.460000000036</v>
      </c>
      <c r="BG313" s="81">
        <v>0</v>
      </c>
      <c r="BH313" s="81"/>
      <c r="BI313" s="80"/>
      <c r="BJ313" s="80"/>
      <c r="BK313" s="6">
        <f t="shared" si="120"/>
        <v>0</v>
      </c>
      <c r="BL313" s="94">
        <f>BF313+BK313</f>
        <v>-28596.460000000036</v>
      </c>
      <c r="BM313" s="96">
        <f t="shared" si="119"/>
        <v>-28596.460000000036</v>
      </c>
      <c r="BN313" s="104">
        <v>188080.17</v>
      </c>
    </row>
    <row r="314" spans="1:66" ht="15">
      <c r="A314" s="6">
        <v>312</v>
      </c>
      <c r="B314" s="31" t="s">
        <v>259</v>
      </c>
      <c r="C314" s="6">
        <v>1521.2</v>
      </c>
      <c r="D314" s="6">
        <v>71.6</v>
      </c>
      <c r="E314" s="35">
        <f t="shared" si="122"/>
        <v>1592.8</v>
      </c>
      <c r="F314" s="32">
        <v>3.1</v>
      </c>
      <c r="G314" s="32">
        <v>7.65</v>
      </c>
      <c r="H314" s="33">
        <f t="shared" si="123"/>
        <v>10.75</v>
      </c>
      <c r="I314" s="10">
        <f t="shared" si="124"/>
        <v>17122.6</v>
      </c>
      <c r="J314" s="9">
        <f t="shared" si="125"/>
        <v>102735.59999999999</v>
      </c>
      <c r="K314" s="32">
        <v>3.32</v>
      </c>
      <c r="L314" s="32">
        <v>8.17</v>
      </c>
      <c r="M314" s="33">
        <f t="shared" si="126"/>
        <v>11.49</v>
      </c>
      <c r="N314" s="10">
        <f t="shared" si="127"/>
        <v>18301.272</v>
      </c>
      <c r="O314" s="9">
        <f t="shared" si="128"/>
        <v>109807.63200000001</v>
      </c>
      <c r="P314" s="55">
        <f t="shared" si="129"/>
        <v>212543.23200000002</v>
      </c>
      <c r="Q314" s="8"/>
      <c r="R314" s="55">
        <f t="shared" si="130"/>
        <v>212543.23200000002</v>
      </c>
      <c r="S314" s="111">
        <v>212352.12</v>
      </c>
      <c r="T314" s="3">
        <v>10569.98</v>
      </c>
      <c r="U314" s="1">
        <v>7126.03</v>
      </c>
      <c r="V314" s="82">
        <f t="shared" si="131"/>
        <v>126839.76</v>
      </c>
      <c r="W314" s="82">
        <f t="shared" si="132"/>
        <v>85512.36</v>
      </c>
      <c r="X314" s="3"/>
      <c r="Y314" s="6">
        <v>3950.14</v>
      </c>
      <c r="Z314" s="6">
        <v>3407.73</v>
      </c>
      <c r="AA314" s="6">
        <v>29229.81</v>
      </c>
      <c r="AB314" s="6">
        <v>3592.25</v>
      </c>
      <c r="AC314" s="1">
        <v>16579.6</v>
      </c>
      <c r="AD314" s="1">
        <v>3453.86</v>
      </c>
      <c r="AE314" s="1">
        <v>24970.76</v>
      </c>
      <c r="AF314" s="3">
        <v>3575.9</v>
      </c>
      <c r="AG314" s="1">
        <v>3950.14</v>
      </c>
      <c r="AH314" s="1">
        <v>3622.03</v>
      </c>
      <c r="AI314" s="1">
        <v>11777.03</v>
      </c>
      <c r="AJ314" s="1">
        <v>16085.38</v>
      </c>
      <c r="AK314" s="1">
        <v>29215.81</v>
      </c>
      <c r="AL314" s="1">
        <v>3538.46</v>
      </c>
      <c r="AM314" s="1">
        <v>5371.09</v>
      </c>
      <c r="AN314" s="1">
        <v>5443.87</v>
      </c>
      <c r="AO314" s="1">
        <v>10252.23</v>
      </c>
      <c r="AP314" s="1">
        <v>8526.17</v>
      </c>
      <c r="AQ314" s="1">
        <v>4220.92</v>
      </c>
      <c r="AR314" s="1">
        <v>4326.19</v>
      </c>
      <c r="AS314" s="1">
        <v>9178.23</v>
      </c>
      <c r="AT314" s="1">
        <v>3630.72</v>
      </c>
      <c r="AU314" s="1">
        <v>21158.48</v>
      </c>
      <c r="AV314" s="1">
        <v>20974.26</v>
      </c>
      <c r="AW314" s="6">
        <f t="shared" si="133"/>
        <v>169854.24000000002</v>
      </c>
      <c r="AX314" s="6">
        <f t="shared" si="134"/>
        <v>80176.82</v>
      </c>
      <c r="AY314" s="4">
        <f t="shared" si="135"/>
        <v>250031.06000000003</v>
      </c>
      <c r="AZ314" s="1"/>
      <c r="BA314" s="1"/>
      <c r="BB314" s="1"/>
      <c r="BC314" s="1"/>
      <c r="BD314" s="3">
        <f t="shared" si="136"/>
        <v>-43014.480000000025</v>
      </c>
      <c r="BE314" s="3">
        <f t="shared" si="137"/>
        <v>5335.539999999994</v>
      </c>
      <c r="BF314" s="94">
        <f t="shared" si="138"/>
        <v>-37678.94000000003</v>
      </c>
      <c r="BG314" s="81">
        <v>48096.76</v>
      </c>
      <c r="BH314" s="81"/>
      <c r="BI314" s="80"/>
      <c r="BJ314" s="80"/>
      <c r="BK314" s="6">
        <f t="shared" si="120"/>
        <v>48096.76</v>
      </c>
      <c r="BL314" s="13">
        <v>0</v>
      </c>
      <c r="BM314" s="101">
        <f t="shared" si="119"/>
        <v>10417.81999999997</v>
      </c>
      <c r="BN314" s="104">
        <v>161925.86</v>
      </c>
    </row>
    <row r="315" spans="1:66" ht="15">
      <c r="A315" s="6">
        <v>313</v>
      </c>
      <c r="B315" s="40" t="s">
        <v>260</v>
      </c>
      <c r="C315" s="6">
        <v>473.7</v>
      </c>
      <c r="D315" s="6">
        <v>0</v>
      </c>
      <c r="E315" s="35">
        <f t="shared" si="122"/>
        <v>473.7</v>
      </c>
      <c r="F315" s="41">
        <v>3.1</v>
      </c>
      <c r="G315" s="41">
        <v>7.47</v>
      </c>
      <c r="H315" s="42">
        <f t="shared" si="123"/>
        <v>10.57</v>
      </c>
      <c r="I315" s="10">
        <f t="shared" si="124"/>
        <v>5007.009</v>
      </c>
      <c r="J315" s="9">
        <f t="shared" si="125"/>
        <v>30042.054</v>
      </c>
      <c r="K315" s="32">
        <v>3.32</v>
      </c>
      <c r="L315" s="32">
        <v>7.98</v>
      </c>
      <c r="M315" s="42">
        <f t="shared" si="126"/>
        <v>11.3</v>
      </c>
      <c r="N315" s="10">
        <f t="shared" si="127"/>
        <v>5352.81</v>
      </c>
      <c r="O315" s="9">
        <f t="shared" si="128"/>
        <v>32116.86</v>
      </c>
      <c r="P315" s="55">
        <f t="shared" si="129"/>
        <v>62158.914000000004</v>
      </c>
      <c r="Q315" s="8">
        <v>42952.11</v>
      </c>
      <c r="R315" s="55">
        <f t="shared" si="130"/>
        <v>19206.804000000004</v>
      </c>
      <c r="S315" s="111">
        <v>20154.52</v>
      </c>
      <c r="T315" s="3">
        <v>0</v>
      </c>
      <c r="U315" s="1">
        <v>1679.54</v>
      </c>
      <c r="V315" s="82">
        <f t="shared" si="131"/>
        <v>0</v>
      </c>
      <c r="W315" s="82">
        <f t="shared" si="132"/>
        <v>20154.48</v>
      </c>
      <c r="X315" s="3"/>
      <c r="Y315" s="6">
        <v>0</v>
      </c>
      <c r="Z315" s="6">
        <v>933.19</v>
      </c>
      <c r="AA315" s="6"/>
      <c r="AB315" s="6">
        <v>933.19</v>
      </c>
      <c r="AC315" s="1">
        <v>0</v>
      </c>
      <c r="AD315" s="1">
        <v>933.19</v>
      </c>
      <c r="AE315" s="1"/>
      <c r="AF315" s="3">
        <v>933.19</v>
      </c>
      <c r="AG315" s="1">
        <v>0</v>
      </c>
      <c r="AH315" s="1">
        <v>933.19</v>
      </c>
      <c r="AI315" s="1">
        <v>0</v>
      </c>
      <c r="AJ315" s="1">
        <v>9994.94</v>
      </c>
      <c r="AK315" s="1">
        <v>0</v>
      </c>
      <c r="AL315" s="1">
        <v>999.51</v>
      </c>
      <c r="AM315" s="1">
        <v>0</v>
      </c>
      <c r="AN315" s="1">
        <v>3845.41</v>
      </c>
      <c r="AO315" s="1">
        <v>0</v>
      </c>
      <c r="AP315" s="1">
        <v>6037.93</v>
      </c>
      <c r="AQ315" s="1">
        <v>0</v>
      </c>
      <c r="AR315" s="1">
        <v>999.51</v>
      </c>
      <c r="AS315" s="1">
        <v>0</v>
      </c>
      <c r="AT315" s="1">
        <v>1724.04</v>
      </c>
      <c r="AU315" s="1">
        <v>0</v>
      </c>
      <c r="AV315" s="1">
        <v>1982.33</v>
      </c>
      <c r="AW315" s="6">
        <f t="shared" si="133"/>
        <v>0</v>
      </c>
      <c r="AX315" s="6">
        <f t="shared" si="134"/>
        <v>30249.620000000003</v>
      </c>
      <c r="AY315" s="4">
        <f t="shared" si="135"/>
        <v>30249.620000000003</v>
      </c>
      <c r="AZ315" s="1"/>
      <c r="BA315" s="1"/>
      <c r="BB315" s="1"/>
      <c r="BC315" s="1"/>
      <c r="BD315" s="3">
        <f t="shared" si="136"/>
        <v>0</v>
      </c>
      <c r="BE315" s="3">
        <f t="shared" si="137"/>
        <v>-10095.140000000003</v>
      </c>
      <c r="BF315" s="94">
        <f t="shared" si="138"/>
        <v>-10095.140000000003</v>
      </c>
      <c r="BG315" s="81">
        <v>5229.98</v>
      </c>
      <c r="BH315" s="81"/>
      <c r="BI315" s="80">
        <v>4128</v>
      </c>
      <c r="BJ315" s="80"/>
      <c r="BK315" s="6">
        <f t="shared" si="120"/>
        <v>9357.98</v>
      </c>
      <c r="BL315" s="94">
        <f>BF315+BK315</f>
        <v>-737.1600000000035</v>
      </c>
      <c r="BM315" s="96">
        <f t="shared" si="119"/>
        <v>-737.1600000000035</v>
      </c>
      <c r="BN315" s="104">
        <v>31455.73</v>
      </c>
    </row>
    <row r="316" spans="1:66" ht="15">
      <c r="A316" s="6">
        <v>314</v>
      </c>
      <c r="B316" s="31" t="s">
        <v>261</v>
      </c>
      <c r="C316" s="6">
        <v>1093.4</v>
      </c>
      <c r="D316" s="6">
        <v>0</v>
      </c>
      <c r="E316" s="35">
        <f t="shared" si="122"/>
        <v>1093.4</v>
      </c>
      <c r="F316" s="32">
        <v>3.1</v>
      </c>
      <c r="G316" s="32">
        <v>8.4</v>
      </c>
      <c r="H316" s="33">
        <f t="shared" si="123"/>
        <v>11.5</v>
      </c>
      <c r="I316" s="10">
        <f t="shared" si="124"/>
        <v>12574.1</v>
      </c>
      <c r="J316" s="9">
        <f t="shared" si="125"/>
        <v>75444.6</v>
      </c>
      <c r="K316" s="32">
        <v>3.32</v>
      </c>
      <c r="L316" s="32">
        <v>8.97</v>
      </c>
      <c r="M316" s="33">
        <f t="shared" si="126"/>
        <v>12.290000000000001</v>
      </c>
      <c r="N316" s="10">
        <f t="shared" si="127"/>
        <v>13437.886000000002</v>
      </c>
      <c r="O316" s="9">
        <f t="shared" si="128"/>
        <v>80627.31600000002</v>
      </c>
      <c r="P316" s="55">
        <f t="shared" si="129"/>
        <v>156071.91600000003</v>
      </c>
      <c r="Q316" s="8">
        <v>14661.07</v>
      </c>
      <c r="R316" s="55">
        <f t="shared" si="130"/>
        <v>141410.84600000002</v>
      </c>
      <c r="S316" s="111">
        <v>141279.59</v>
      </c>
      <c r="T316" s="3">
        <v>6870.56</v>
      </c>
      <c r="U316" s="1">
        <v>4902.74</v>
      </c>
      <c r="V316" s="82">
        <f t="shared" si="131"/>
        <v>82446.72</v>
      </c>
      <c r="W316" s="82">
        <f t="shared" si="132"/>
        <v>58832.88</v>
      </c>
      <c r="X316" s="3"/>
      <c r="Y316" s="6">
        <v>0</v>
      </c>
      <c r="Z316" s="6">
        <v>55837.77</v>
      </c>
      <c r="AA316" s="6">
        <v>0</v>
      </c>
      <c r="AB316" s="6">
        <v>2331.65</v>
      </c>
      <c r="AC316" s="1">
        <v>0</v>
      </c>
      <c r="AD316" s="1">
        <v>2331.65</v>
      </c>
      <c r="AE316" s="1">
        <v>3585.14</v>
      </c>
      <c r="AF316" s="3">
        <v>2331.65</v>
      </c>
      <c r="AG316" s="1">
        <v>0</v>
      </c>
      <c r="AH316" s="1">
        <v>3990.07</v>
      </c>
      <c r="AI316" s="1">
        <v>334.94</v>
      </c>
      <c r="AJ316" s="1">
        <v>2331.65</v>
      </c>
      <c r="AK316" s="1">
        <v>877.38</v>
      </c>
      <c r="AL316" s="1">
        <v>6576.56</v>
      </c>
      <c r="AM316" s="1">
        <v>13399.94</v>
      </c>
      <c r="AN316" s="1">
        <v>2484.72</v>
      </c>
      <c r="AO316" s="1">
        <v>0</v>
      </c>
      <c r="AP316" s="1">
        <v>5155.86</v>
      </c>
      <c r="AQ316" s="1">
        <v>0</v>
      </c>
      <c r="AR316" s="1">
        <v>3440.13</v>
      </c>
      <c r="AS316" s="1">
        <v>0</v>
      </c>
      <c r="AT316" s="1">
        <v>2996.86</v>
      </c>
      <c r="AU316" s="1">
        <v>2234.11</v>
      </c>
      <c r="AV316" s="1">
        <v>2996.86</v>
      </c>
      <c r="AW316" s="6">
        <f t="shared" si="133"/>
        <v>20431.510000000002</v>
      </c>
      <c r="AX316" s="6">
        <f t="shared" si="134"/>
        <v>92805.43000000001</v>
      </c>
      <c r="AY316" s="4">
        <f t="shared" si="135"/>
        <v>113236.94</v>
      </c>
      <c r="AZ316" s="1"/>
      <c r="BA316" s="1"/>
      <c r="BB316" s="1"/>
      <c r="BC316" s="1">
        <v>2022</v>
      </c>
      <c r="BD316" s="3">
        <f t="shared" si="136"/>
        <v>62015.21</v>
      </c>
      <c r="BE316" s="3">
        <f t="shared" si="137"/>
        <v>-35994.55000000001</v>
      </c>
      <c r="BF316" s="13">
        <f t="shared" si="138"/>
        <v>26020.65999999999</v>
      </c>
      <c r="BG316" s="81">
        <v>0</v>
      </c>
      <c r="BH316" s="61"/>
      <c r="BI316" s="59"/>
      <c r="BJ316" s="59"/>
      <c r="BK316" s="1">
        <f t="shared" si="120"/>
        <v>0</v>
      </c>
      <c r="BL316" s="91"/>
      <c r="BM316" s="101">
        <f t="shared" si="119"/>
        <v>26020.65999999999</v>
      </c>
      <c r="BN316" s="104">
        <v>210053.38</v>
      </c>
    </row>
    <row r="317" spans="1:66" ht="15">
      <c r="A317" s="6">
        <v>315</v>
      </c>
      <c r="B317" s="31" t="s">
        <v>262</v>
      </c>
      <c r="C317" s="6">
        <v>1283.1</v>
      </c>
      <c r="D317" s="6">
        <v>0</v>
      </c>
      <c r="E317" s="35">
        <f t="shared" si="122"/>
        <v>1283.1</v>
      </c>
      <c r="F317" s="32">
        <v>3.1</v>
      </c>
      <c r="G317" s="32">
        <v>8.4</v>
      </c>
      <c r="H317" s="33">
        <f t="shared" si="123"/>
        <v>11.5</v>
      </c>
      <c r="I317" s="10">
        <f t="shared" si="124"/>
        <v>14755.65</v>
      </c>
      <c r="J317" s="9">
        <f t="shared" si="125"/>
        <v>88533.9</v>
      </c>
      <c r="K317" s="32">
        <v>3.32</v>
      </c>
      <c r="L317" s="32">
        <v>8.97</v>
      </c>
      <c r="M317" s="33">
        <f t="shared" si="126"/>
        <v>12.290000000000001</v>
      </c>
      <c r="N317" s="10">
        <f t="shared" si="127"/>
        <v>15769.299</v>
      </c>
      <c r="O317" s="9">
        <f t="shared" si="128"/>
        <v>94615.79400000001</v>
      </c>
      <c r="P317" s="55">
        <f t="shared" si="129"/>
        <v>183149.69400000002</v>
      </c>
      <c r="Q317" s="8">
        <v>2462.85</v>
      </c>
      <c r="R317" s="55">
        <f t="shared" si="130"/>
        <v>180686.844</v>
      </c>
      <c r="S317" s="111">
        <v>180532.89</v>
      </c>
      <c r="T317" s="3">
        <v>8848.81</v>
      </c>
      <c r="U317" s="1">
        <v>6195.6</v>
      </c>
      <c r="V317" s="82">
        <f t="shared" si="131"/>
        <v>106185.72</v>
      </c>
      <c r="W317" s="82">
        <f t="shared" si="132"/>
        <v>74347.20000000001</v>
      </c>
      <c r="X317" s="3"/>
      <c r="Y317" s="6">
        <v>3182.09</v>
      </c>
      <c r="Z317" s="6">
        <v>2705.36</v>
      </c>
      <c r="AA317" s="6">
        <v>3182.09</v>
      </c>
      <c r="AB317" s="6">
        <v>2705.36</v>
      </c>
      <c r="AC317" s="1">
        <v>7232.95</v>
      </c>
      <c r="AD317" s="1">
        <v>7757.1</v>
      </c>
      <c r="AE317" s="1">
        <v>7302.42</v>
      </c>
      <c r="AF317" s="3">
        <v>2705.36</v>
      </c>
      <c r="AG317" s="1">
        <v>3182.09</v>
      </c>
      <c r="AH317" s="1">
        <v>4363.78</v>
      </c>
      <c r="AI317" s="1">
        <v>3517.03</v>
      </c>
      <c r="AJ317" s="1">
        <v>21574.51</v>
      </c>
      <c r="AK317" s="1">
        <v>3654.14</v>
      </c>
      <c r="AL317" s="1">
        <v>3305.41</v>
      </c>
      <c r="AM317" s="1">
        <v>6246.12</v>
      </c>
      <c r="AN317" s="1">
        <v>9912.19</v>
      </c>
      <c r="AO317" s="1">
        <v>18312.88</v>
      </c>
      <c r="AP317" s="1">
        <v>9806.95</v>
      </c>
      <c r="AQ317" s="1">
        <v>3400.22</v>
      </c>
      <c r="AR317" s="1">
        <v>3745.23</v>
      </c>
      <c r="AS317" s="1">
        <v>7043.63</v>
      </c>
      <c r="AT317" s="1">
        <v>3397.13</v>
      </c>
      <c r="AU317" s="1">
        <v>4150.22</v>
      </c>
      <c r="AV317" s="1">
        <v>3305.41</v>
      </c>
      <c r="AW317" s="6">
        <f t="shared" si="133"/>
        <v>70405.88</v>
      </c>
      <c r="AX317" s="6">
        <f t="shared" si="134"/>
        <v>75283.79000000001</v>
      </c>
      <c r="AY317" s="4">
        <f t="shared" si="135"/>
        <v>145689.67</v>
      </c>
      <c r="AZ317" s="1"/>
      <c r="BA317" s="1"/>
      <c r="BB317" s="1"/>
      <c r="BC317" s="1">
        <v>5191</v>
      </c>
      <c r="BD317" s="3">
        <f t="shared" si="136"/>
        <v>35779.84</v>
      </c>
      <c r="BE317" s="3">
        <f t="shared" si="137"/>
        <v>-6127.5899999999965</v>
      </c>
      <c r="BF317" s="13">
        <f t="shared" si="138"/>
        <v>29652.25</v>
      </c>
      <c r="BG317" s="81">
        <v>0</v>
      </c>
      <c r="BH317" s="81"/>
      <c r="BI317" s="80"/>
      <c r="BJ317" s="80"/>
      <c r="BK317" s="1">
        <f t="shared" si="120"/>
        <v>0</v>
      </c>
      <c r="BL317" s="91"/>
      <c r="BM317" s="101">
        <f t="shared" si="119"/>
        <v>29652.25</v>
      </c>
      <c r="BN317" s="104">
        <v>238812.28</v>
      </c>
    </row>
    <row r="318" spans="1:66" ht="15">
      <c r="A318" s="6">
        <v>316</v>
      </c>
      <c r="B318" s="31" t="s">
        <v>263</v>
      </c>
      <c r="C318" s="6">
        <v>946.5</v>
      </c>
      <c r="D318" s="6">
        <v>0</v>
      </c>
      <c r="E318" s="35">
        <f aca="true" t="shared" si="139" ref="E318:E351">C318+D318</f>
        <v>946.5</v>
      </c>
      <c r="F318" s="32">
        <v>3.1</v>
      </c>
      <c r="G318" s="32">
        <v>8.4</v>
      </c>
      <c r="H318" s="33">
        <f t="shared" si="123"/>
        <v>11.5</v>
      </c>
      <c r="I318" s="10">
        <f t="shared" si="124"/>
        <v>10884.75</v>
      </c>
      <c r="J318" s="9">
        <f t="shared" si="125"/>
        <v>65308.5</v>
      </c>
      <c r="K318" s="32">
        <v>3.32</v>
      </c>
      <c r="L318" s="32">
        <v>8.97</v>
      </c>
      <c r="M318" s="33">
        <f t="shared" si="126"/>
        <v>12.290000000000001</v>
      </c>
      <c r="N318" s="10">
        <f t="shared" si="127"/>
        <v>11632.485</v>
      </c>
      <c r="O318" s="9">
        <f t="shared" si="128"/>
        <v>69794.91</v>
      </c>
      <c r="P318" s="55">
        <f t="shared" si="129"/>
        <v>135103.41</v>
      </c>
      <c r="Q318" s="8">
        <v>134563.51</v>
      </c>
      <c r="R318" s="55">
        <f t="shared" si="130"/>
        <v>539.8999999999942</v>
      </c>
      <c r="S318" s="112">
        <v>42679.24</v>
      </c>
      <c r="T318" s="3">
        <v>2027.26</v>
      </c>
      <c r="U318" s="1">
        <v>1529.34</v>
      </c>
      <c r="V318" s="82">
        <f t="shared" si="131"/>
        <v>24327.12</v>
      </c>
      <c r="W318" s="82">
        <f t="shared" si="132"/>
        <v>18352.079999999998</v>
      </c>
      <c r="X318" s="3">
        <f>R318-S318</f>
        <v>-42139.340000000004</v>
      </c>
      <c r="Y318" s="6">
        <v>0</v>
      </c>
      <c r="Z318" s="6">
        <v>2042.26</v>
      </c>
      <c r="AA318" s="6">
        <v>0</v>
      </c>
      <c r="AB318" s="6">
        <v>2042.26</v>
      </c>
      <c r="AC318" s="1">
        <v>996.59</v>
      </c>
      <c r="AD318" s="1">
        <v>6459.78</v>
      </c>
      <c r="AE318" s="1">
        <v>0</v>
      </c>
      <c r="AF318" s="3">
        <v>2042.26</v>
      </c>
      <c r="AG318" s="1">
        <v>0</v>
      </c>
      <c r="AH318" s="1">
        <v>3700.68</v>
      </c>
      <c r="AI318" s="1">
        <v>334.94</v>
      </c>
      <c r="AJ318" s="1">
        <v>48874.32</v>
      </c>
      <c r="AK318" s="1">
        <v>2637.42</v>
      </c>
      <c r="AL318" s="1">
        <v>2174.77</v>
      </c>
      <c r="AM318" s="1">
        <v>2775.11</v>
      </c>
      <c r="AN318" s="1">
        <v>2174.77</v>
      </c>
      <c r="AO318" s="1">
        <v>7184.98</v>
      </c>
      <c r="AP318" s="1">
        <v>2174.77</v>
      </c>
      <c r="AQ318" s="1">
        <v>3503.9</v>
      </c>
      <c r="AR318" s="1">
        <v>2174.77</v>
      </c>
      <c r="AS318" s="1">
        <v>0</v>
      </c>
      <c r="AT318" s="1">
        <v>2174.77</v>
      </c>
      <c r="AU318" s="1">
        <v>750</v>
      </c>
      <c r="AV318" s="1">
        <v>2174.77</v>
      </c>
      <c r="AW318" s="6">
        <f t="shared" si="133"/>
        <v>18182.94</v>
      </c>
      <c r="AX318" s="6">
        <f t="shared" si="134"/>
        <v>78210.18000000002</v>
      </c>
      <c r="AY318" s="4">
        <f t="shared" si="135"/>
        <v>96393.12000000002</v>
      </c>
      <c r="AZ318" s="1"/>
      <c r="BA318" s="1"/>
      <c r="BB318" s="1">
        <v>70</v>
      </c>
      <c r="BC318" s="1"/>
      <c r="BD318" s="3">
        <f t="shared" si="136"/>
        <v>6074.18</v>
      </c>
      <c r="BE318" s="3">
        <f t="shared" si="137"/>
        <v>-59858.10000000002</v>
      </c>
      <c r="BF318" s="94">
        <f t="shared" si="138"/>
        <v>-53783.92000000002</v>
      </c>
      <c r="BG318" s="81">
        <v>0</v>
      </c>
      <c r="BH318" s="81"/>
      <c r="BI318" s="80"/>
      <c r="BJ318" s="80"/>
      <c r="BK318" s="6">
        <f t="shared" si="120"/>
        <v>0</v>
      </c>
      <c r="BL318" s="94">
        <f>BF318+BK318</f>
        <v>-53783.92000000002</v>
      </c>
      <c r="BM318" s="96">
        <f t="shared" si="119"/>
        <v>-53783.92000000002</v>
      </c>
      <c r="BN318" s="104">
        <v>109909.11</v>
      </c>
    </row>
    <row r="319" spans="1:66" ht="15">
      <c r="A319" s="6">
        <v>317</v>
      </c>
      <c r="B319" s="31" t="s">
        <v>264</v>
      </c>
      <c r="C319" s="6">
        <v>524.8</v>
      </c>
      <c r="D319" s="6">
        <v>0</v>
      </c>
      <c r="E319" s="35">
        <f t="shared" si="139"/>
        <v>524.8</v>
      </c>
      <c r="F319" s="32">
        <v>3.1</v>
      </c>
      <c r="G319" s="32">
        <v>7.47</v>
      </c>
      <c r="H319" s="33">
        <f aca="true" t="shared" si="140" ref="H319:H351">F319+G319</f>
        <v>10.57</v>
      </c>
      <c r="I319" s="10">
        <f aca="true" t="shared" si="141" ref="I319:I351">H319*E319</f>
        <v>5547.1359999999995</v>
      </c>
      <c r="J319" s="9">
        <f aca="true" t="shared" si="142" ref="J319:J351">I319*6</f>
        <v>33282.816</v>
      </c>
      <c r="K319" s="32">
        <v>3.32</v>
      </c>
      <c r="L319" s="32">
        <v>7.98</v>
      </c>
      <c r="M319" s="33">
        <f t="shared" si="126"/>
        <v>11.3</v>
      </c>
      <c r="N319" s="10">
        <f t="shared" si="127"/>
        <v>5930.24</v>
      </c>
      <c r="O319" s="9">
        <f aca="true" t="shared" si="143" ref="O319:O351">N319*6</f>
        <v>35581.44</v>
      </c>
      <c r="P319" s="55">
        <f aca="true" t="shared" si="144" ref="P319:P351">J319+O319</f>
        <v>68864.256</v>
      </c>
      <c r="Q319" s="8">
        <v>32631.82</v>
      </c>
      <c r="R319" s="55">
        <f t="shared" si="130"/>
        <v>36232.435999999994</v>
      </c>
      <c r="S319" s="111">
        <v>36169.52</v>
      </c>
      <c r="T319" s="3">
        <v>1718.05</v>
      </c>
      <c r="U319" s="1">
        <v>1296.07</v>
      </c>
      <c r="V319" s="82">
        <f t="shared" si="131"/>
        <v>20616.6</v>
      </c>
      <c r="W319" s="82">
        <f t="shared" si="132"/>
        <v>15552.84</v>
      </c>
      <c r="X319" s="3"/>
      <c r="Y319" s="6">
        <v>0</v>
      </c>
      <c r="Z319" s="6">
        <v>1211.51</v>
      </c>
      <c r="AA319" s="6">
        <v>0</v>
      </c>
      <c r="AB319" s="6">
        <v>1211.51</v>
      </c>
      <c r="AC319" s="1">
        <v>1253.46</v>
      </c>
      <c r="AD319" s="1">
        <v>9992.7</v>
      </c>
      <c r="AE319" s="1">
        <v>0</v>
      </c>
      <c r="AF319" s="3">
        <v>1211.51</v>
      </c>
      <c r="AG319" s="1">
        <v>0</v>
      </c>
      <c r="AH319" s="1">
        <v>1211.51</v>
      </c>
      <c r="AI319" s="1">
        <v>251.21</v>
      </c>
      <c r="AJ319" s="1">
        <v>1211.51</v>
      </c>
      <c r="AK319" s="1">
        <v>7711.82</v>
      </c>
      <c r="AL319" s="1">
        <v>1284.98</v>
      </c>
      <c r="AM319" s="1">
        <v>0</v>
      </c>
      <c r="AN319" s="1">
        <v>1284.98</v>
      </c>
      <c r="AO319" s="1">
        <v>0</v>
      </c>
      <c r="AP319" s="1">
        <v>1284.98</v>
      </c>
      <c r="AQ319" s="1">
        <v>0</v>
      </c>
      <c r="AR319" s="1">
        <v>1284.98</v>
      </c>
      <c r="AS319" s="1">
        <v>5642.95</v>
      </c>
      <c r="AT319" s="1">
        <v>42498.46</v>
      </c>
      <c r="AU319" s="1">
        <v>6498.71</v>
      </c>
      <c r="AV319" s="1">
        <v>12736.18</v>
      </c>
      <c r="AW319" s="6">
        <f t="shared" si="133"/>
        <v>21358.149999999998</v>
      </c>
      <c r="AX319" s="6">
        <f t="shared" si="134"/>
        <v>76424.81</v>
      </c>
      <c r="AY319" s="4">
        <f t="shared" si="135"/>
        <v>97782.95999999999</v>
      </c>
      <c r="AZ319" s="1">
        <v>450</v>
      </c>
      <c r="BA319" s="1"/>
      <c r="BB319" s="1"/>
      <c r="BC319" s="1"/>
      <c r="BD319" s="3">
        <f t="shared" si="136"/>
        <v>-1191.5499999999993</v>
      </c>
      <c r="BE319" s="3">
        <f t="shared" si="137"/>
        <v>-60871.97</v>
      </c>
      <c r="BF319" s="94">
        <f t="shared" si="138"/>
        <v>-62063.520000000004</v>
      </c>
      <c r="BG319" s="81">
        <v>0</v>
      </c>
      <c r="BH319" s="81"/>
      <c r="BI319" s="80"/>
      <c r="BJ319" s="80"/>
      <c r="BK319" s="6">
        <f t="shared" si="120"/>
        <v>0</v>
      </c>
      <c r="BL319" s="94">
        <f>BF319+BK319</f>
        <v>-62063.520000000004</v>
      </c>
      <c r="BM319" s="96">
        <f t="shared" si="119"/>
        <v>-62063.520000000004</v>
      </c>
      <c r="BN319" s="104">
        <v>71993.4</v>
      </c>
    </row>
    <row r="320" spans="1:66" ht="15">
      <c r="A320" s="6">
        <v>318</v>
      </c>
      <c r="B320" s="31" t="s">
        <v>265</v>
      </c>
      <c r="C320" s="6">
        <v>1849.5</v>
      </c>
      <c r="D320" s="6">
        <v>0</v>
      </c>
      <c r="E320" s="35">
        <f t="shared" si="139"/>
        <v>1849.5</v>
      </c>
      <c r="F320" s="32">
        <v>3.1</v>
      </c>
      <c r="G320" s="32">
        <v>7.77</v>
      </c>
      <c r="H320" s="33">
        <f t="shared" si="140"/>
        <v>10.87</v>
      </c>
      <c r="I320" s="10">
        <f t="shared" si="141"/>
        <v>20104.065</v>
      </c>
      <c r="J320" s="9">
        <f t="shared" si="142"/>
        <v>120624.38999999998</v>
      </c>
      <c r="K320" s="32">
        <v>3.32</v>
      </c>
      <c r="L320" s="32">
        <v>8.3</v>
      </c>
      <c r="M320" s="33">
        <f t="shared" si="126"/>
        <v>11.620000000000001</v>
      </c>
      <c r="N320" s="10">
        <f t="shared" si="127"/>
        <v>21491.190000000002</v>
      </c>
      <c r="O320" s="9">
        <f t="shared" si="143"/>
        <v>128947.14000000001</v>
      </c>
      <c r="P320" s="55">
        <f t="shared" si="144"/>
        <v>249571.53</v>
      </c>
      <c r="Q320" s="8"/>
      <c r="R320" s="55">
        <f t="shared" si="130"/>
        <v>249571.53</v>
      </c>
      <c r="S320" s="111">
        <v>249349.68</v>
      </c>
      <c r="T320" s="3">
        <v>12556.08</v>
      </c>
      <c r="U320" s="1">
        <v>8223.07</v>
      </c>
      <c r="V320" s="82">
        <f t="shared" si="131"/>
        <v>150672.96</v>
      </c>
      <c r="W320" s="82">
        <f t="shared" si="132"/>
        <v>98676.84</v>
      </c>
      <c r="X320" s="3"/>
      <c r="Y320" s="6">
        <v>4586.76</v>
      </c>
      <c r="Z320" s="6">
        <v>4333.55</v>
      </c>
      <c r="AA320" s="6">
        <v>5006.12</v>
      </c>
      <c r="AB320" s="6">
        <v>4931.59</v>
      </c>
      <c r="AC320" s="1">
        <v>6868.37</v>
      </c>
      <c r="AD320" s="1">
        <v>6128.37</v>
      </c>
      <c r="AE320" s="1">
        <v>7412.57</v>
      </c>
      <c r="AF320" s="3">
        <v>4325.68</v>
      </c>
      <c r="AG320" s="1">
        <v>4586.76</v>
      </c>
      <c r="AH320" s="1">
        <v>11536.86</v>
      </c>
      <c r="AI320" s="1">
        <v>5470.94</v>
      </c>
      <c r="AJ320" s="1">
        <v>11962.3</v>
      </c>
      <c r="AK320" s="1">
        <v>4901.18</v>
      </c>
      <c r="AL320" s="1">
        <v>4080.1</v>
      </c>
      <c r="AM320" s="1">
        <v>8955.59</v>
      </c>
      <c r="AN320" s="1">
        <v>18427.12</v>
      </c>
      <c r="AO320" s="1">
        <v>4901.18</v>
      </c>
      <c r="AP320" s="1">
        <v>4080.1</v>
      </c>
      <c r="AQ320" s="1">
        <v>5338.68</v>
      </c>
      <c r="AR320" s="1">
        <v>4582.52</v>
      </c>
      <c r="AS320" s="1">
        <v>7986.8</v>
      </c>
      <c r="AT320" s="1">
        <v>11601.73</v>
      </c>
      <c r="AU320" s="1">
        <v>10087.26</v>
      </c>
      <c r="AV320" s="1">
        <v>4080.1</v>
      </c>
      <c r="AW320" s="6">
        <f t="shared" si="133"/>
        <v>76102.21</v>
      </c>
      <c r="AX320" s="6">
        <f t="shared" si="134"/>
        <v>90070.02</v>
      </c>
      <c r="AY320" s="4">
        <f t="shared" si="135"/>
        <v>166172.23</v>
      </c>
      <c r="AZ320" s="1"/>
      <c r="BA320" s="1"/>
      <c r="BB320" s="1"/>
      <c r="BC320" s="1"/>
      <c r="BD320" s="3">
        <f t="shared" si="136"/>
        <v>74570.74999999999</v>
      </c>
      <c r="BE320" s="3">
        <f t="shared" si="137"/>
        <v>8606.819999999992</v>
      </c>
      <c r="BF320" s="13">
        <f t="shared" si="138"/>
        <v>83177.56999999998</v>
      </c>
      <c r="BG320" s="81">
        <v>49646.79</v>
      </c>
      <c r="BH320" s="81"/>
      <c r="BI320" s="80">
        <v>4128</v>
      </c>
      <c r="BJ320" s="80"/>
      <c r="BK320" s="1">
        <f t="shared" si="120"/>
        <v>53774.79</v>
      </c>
      <c r="BL320" s="91"/>
      <c r="BM320" s="101">
        <f t="shared" si="119"/>
        <v>136952.36</v>
      </c>
      <c r="BN320" s="104">
        <v>162130.93</v>
      </c>
    </row>
    <row r="321" spans="1:66" ht="15">
      <c r="A321" s="6">
        <v>319</v>
      </c>
      <c r="B321" s="40" t="s">
        <v>266</v>
      </c>
      <c r="C321" s="6">
        <v>4897.1</v>
      </c>
      <c r="D321" s="6">
        <v>0</v>
      </c>
      <c r="E321" s="35">
        <f t="shared" si="139"/>
        <v>4897.1</v>
      </c>
      <c r="F321" s="41">
        <v>3.1</v>
      </c>
      <c r="G321" s="41">
        <v>8.4</v>
      </c>
      <c r="H321" s="42">
        <f t="shared" si="140"/>
        <v>11.5</v>
      </c>
      <c r="I321" s="10">
        <f t="shared" si="141"/>
        <v>56316.65</v>
      </c>
      <c r="J321" s="9">
        <f t="shared" si="142"/>
        <v>337899.9</v>
      </c>
      <c r="K321" s="32">
        <v>3.32</v>
      </c>
      <c r="L321" s="32">
        <v>8.97</v>
      </c>
      <c r="M321" s="42">
        <f t="shared" si="126"/>
        <v>12.290000000000001</v>
      </c>
      <c r="N321" s="10">
        <f t="shared" si="127"/>
        <v>60185.35900000001</v>
      </c>
      <c r="O321" s="9">
        <f t="shared" si="143"/>
        <v>361112.1540000001</v>
      </c>
      <c r="P321" s="55">
        <f t="shared" si="144"/>
        <v>699012.0540000001</v>
      </c>
      <c r="Q321" s="8"/>
      <c r="R321" s="55">
        <f t="shared" si="130"/>
        <v>699012.0540000001</v>
      </c>
      <c r="S321" s="111">
        <v>698424.42</v>
      </c>
      <c r="T321" s="3">
        <v>0</v>
      </c>
      <c r="U321" s="1">
        <v>58202.04</v>
      </c>
      <c r="V321" s="82">
        <f t="shared" si="131"/>
        <v>0</v>
      </c>
      <c r="W321" s="82">
        <f t="shared" si="132"/>
        <v>698424.48</v>
      </c>
      <c r="X321" s="3"/>
      <c r="Y321" s="6">
        <v>0</v>
      </c>
      <c r="Z321" s="6">
        <v>114374.25</v>
      </c>
      <c r="AA321" s="6"/>
      <c r="AB321" s="6">
        <v>28894.04</v>
      </c>
      <c r="AC321" s="1">
        <v>0</v>
      </c>
      <c r="AD321" s="1">
        <v>49519.84</v>
      </c>
      <c r="AE321" s="1"/>
      <c r="AF321" s="3">
        <v>35432.55</v>
      </c>
      <c r="AG321" s="1">
        <v>0</v>
      </c>
      <c r="AH321" s="1">
        <v>27634.57</v>
      </c>
      <c r="AI321" s="1">
        <v>0</v>
      </c>
      <c r="AJ321" s="1">
        <v>33088.96</v>
      </c>
      <c r="AK321" s="1">
        <v>0</v>
      </c>
      <c r="AL321" s="1">
        <v>36762.62</v>
      </c>
      <c r="AM321" s="1">
        <v>0</v>
      </c>
      <c r="AN321" s="1">
        <v>141494.04</v>
      </c>
      <c r="AO321" s="1">
        <v>0</v>
      </c>
      <c r="AP321" s="1">
        <v>41739.47</v>
      </c>
      <c r="AQ321" s="1">
        <v>0</v>
      </c>
      <c r="AR321" s="1">
        <v>51714.61</v>
      </c>
      <c r="AS321" s="1">
        <v>0</v>
      </c>
      <c r="AT321" s="1">
        <v>31144.06</v>
      </c>
      <c r="AU321" s="1">
        <v>0</v>
      </c>
      <c r="AV321" s="1">
        <v>34932.86</v>
      </c>
      <c r="AW321" s="6">
        <f t="shared" si="133"/>
        <v>0</v>
      </c>
      <c r="AX321" s="6">
        <f t="shared" si="134"/>
        <v>626731.87</v>
      </c>
      <c r="AY321" s="4">
        <f t="shared" si="135"/>
        <v>626731.87</v>
      </c>
      <c r="AZ321" s="1"/>
      <c r="BA321" s="1">
        <v>800</v>
      </c>
      <c r="BB321" s="1"/>
      <c r="BC321" s="1"/>
      <c r="BD321" s="3">
        <f t="shared" si="136"/>
        <v>0</v>
      </c>
      <c r="BE321" s="3">
        <f t="shared" si="137"/>
        <v>70892.60999999999</v>
      </c>
      <c r="BF321" s="13">
        <f t="shared" si="138"/>
        <v>70892.60999999999</v>
      </c>
      <c r="BG321" s="81">
        <v>78.35</v>
      </c>
      <c r="BH321" s="81"/>
      <c r="BI321" s="80"/>
      <c r="BJ321" s="80"/>
      <c r="BK321" s="1">
        <f t="shared" si="120"/>
        <v>78.35</v>
      </c>
      <c r="BL321" s="91"/>
      <c r="BM321" s="101">
        <f t="shared" si="119"/>
        <v>70970.95999999999</v>
      </c>
      <c r="BN321" s="104">
        <v>203195.64</v>
      </c>
    </row>
    <row r="322" spans="1:66" ht="15">
      <c r="A322" s="6">
        <v>320</v>
      </c>
      <c r="B322" s="40" t="s">
        <v>267</v>
      </c>
      <c r="C322" s="6">
        <v>1274.8</v>
      </c>
      <c r="D322" s="6">
        <v>0</v>
      </c>
      <c r="E322" s="35">
        <f t="shared" si="139"/>
        <v>1274.8</v>
      </c>
      <c r="F322" s="41">
        <v>3.1</v>
      </c>
      <c r="G322" s="41">
        <v>8.19</v>
      </c>
      <c r="H322" s="42">
        <f t="shared" si="140"/>
        <v>11.29</v>
      </c>
      <c r="I322" s="10">
        <f t="shared" si="141"/>
        <v>14392.491999999998</v>
      </c>
      <c r="J322" s="9">
        <f t="shared" si="142"/>
        <v>86354.95199999999</v>
      </c>
      <c r="K322" s="32">
        <v>3.32</v>
      </c>
      <c r="L322" s="32">
        <v>8.75</v>
      </c>
      <c r="M322" s="42">
        <f t="shared" si="126"/>
        <v>12.07</v>
      </c>
      <c r="N322" s="10">
        <f t="shared" si="127"/>
        <v>15386.836</v>
      </c>
      <c r="O322" s="9">
        <f t="shared" si="143"/>
        <v>92321.016</v>
      </c>
      <c r="P322" s="55">
        <f t="shared" si="144"/>
        <v>178675.968</v>
      </c>
      <c r="Q322" s="8"/>
      <c r="R322" s="55">
        <f t="shared" si="130"/>
        <v>178675.968</v>
      </c>
      <c r="S322" s="111">
        <v>178522.98</v>
      </c>
      <c r="T322" s="3">
        <v>0</v>
      </c>
      <c r="U322" s="1">
        <v>14876.92</v>
      </c>
      <c r="V322" s="82">
        <f t="shared" si="131"/>
        <v>0</v>
      </c>
      <c r="W322" s="82">
        <f t="shared" si="132"/>
        <v>178523.04</v>
      </c>
      <c r="X322" s="3"/>
      <c r="Y322" s="6">
        <v>0</v>
      </c>
      <c r="Z322" s="6">
        <v>36962.57</v>
      </c>
      <c r="AA322" s="6"/>
      <c r="AB322" s="6">
        <v>7652.85</v>
      </c>
      <c r="AC322" s="1">
        <v>0</v>
      </c>
      <c r="AD322" s="1">
        <v>8201.9</v>
      </c>
      <c r="AE322" s="1"/>
      <c r="AF322" s="3">
        <v>13905.07</v>
      </c>
      <c r="AG322" s="1">
        <v>0</v>
      </c>
      <c r="AH322" s="1">
        <v>6532.67</v>
      </c>
      <c r="AI322" s="1">
        <v>0</v>
      </c>
      <c r="AJ322" s="1">
        <v>7421.19</v>
      </c>
      <c r="AK322" s="1">
        <v>0</v>
      </c>
      <c r="AL322" s="1">
        <v>10494.2</v>
      </c>
      <c r="AM322" s="1">
        <v>0</v>
      </c>
      <c r="AN322" s="1">
        <v>7144.86</v>
      </c>
      <c r="AO322" s="1">
        <v>0</v>
      </c>
      <c r="AP322" s="1">
        <v>7317.9</v>
      </c>
      <c r="AQ322" s="1">
        <v>0</v>
      </c>
      <c r="AR322" s="1">
        <v>72213.74</v>
      </c>
      <c r="AS322" s="1">
        <v>0</v>
      </c>
      <c r="AT322" s="1">
        <v>27620.56</v>
      </c>
      <c r="AU322" s="1">
        <v>0</v>
      </c>
      <c r="AV322" s="1">
        <v>6561.74</v>
      </c>
      <c r="AW322" s="6">
        <f t="shared" si="133"/>
        <v>0</v>
      </c>
      <c r="AX322" s="6">
        <f t="shared" si="134"/>
        <v>212029.25</v>
      </c>
      <c r="AY322" s="4">
        <f t="shared" si="135"/>
        <v>212029.25</v>
      </c>
      <c r="AZ322" s="1"/>
      <c r="BA322" s="1"/>
      <c r="BB322" s="1"/>
      <c r="BC322" s="1"/>
      <c r="BD322" s="3">
        <f t="shared" si="136"/>
        <v>0</v>
      </c>
      <c r="BE322" s="3">
        <f t="shared" si="137"/>
        <v>-33506.20999999999</v>
      </c>
      <c r="BF322" s="94">
        <f t="shared" si="138"/>
        <v>-33506.20999999999</v>
      </c>
      <c r="BG322" s="81">
        <v>115608.59</v>
      </c>
      <c r="BH322" s="81"/>
      <c r="BI322" s="80"/>
      <c r="BJ322" s="80"/>
      <c r="BK322" s="6">
        <f t="shared" si="120"/>
        <v>115608.59</v>
      </c>
      <c r="BL322" s="13">
        <v>0</v>
      </c>
      <c r="BM322" s="101">
        <f t="shared" si="119"/>
        <v>82102.38</v>
      </c>
      <c r="BN322" s="104">
        <v>426480.04</v>
      </c>
    </row>
    <row r="323" spans="1:66" ht="15">
      <c r="A323" s="6">
        <v>321</v>
      </c>
      <c r="B323" s="40" t="s">
        <v>268</v>
      </c>
      <c r="C323" s="6">
        <v>490.1</v>
      </c>
      <c r="D323" s="6">
        <v>0</v>
      </c>
      <c r="E323" s="35">
        <f t="shared" si="139"/>
        <v>490.1</v>
      </c>
      <c r="F323" s="41">
        <v>3.1</v>
      </c>
      <c r="G323" s="41">
        <v>5.41</v>
      </c>
      <c r="H323" s="42">
        <f t="shared" si="140"/>
        <v>8.51</v>
      </c>
      <c r="I323" s="10">
        <f t="shared" si="141"/>
        <v>4170.751</v>
      </c>
      <c r="J323" s="9">
        <f t="shared" si="142"/>
        <v>25024.506</v>
      </c>
      <c r="K323" s="32">
        <v>3.32</v>
      </c>
      <c r="L323" s="32">
        <v>5.78</v>
      </c>
      <c r="M323" s="42">
        <f t="shared" si="126"/>
        <v>9.1</v>
      </c>
      <c r="N323" s="10">
        <f t="shared" si="127"/>
        <v>4459.91</v>
      </c>
      <c r="O323" s="9">
        <f t="shared" si="143"/>
        <v>26759.46</v>
      </c>
      <c r="P323" s="55">
        <f t="shared" si="144"/>
        <v>51783.966</v>
      </c>
      <c r="Q323" s="8"/>
      <c r="R323" s="55">
        <f t="shared" si="130"/>
        <v>51783.966</v>
      </c>
      <c r="S323" s="111">
        <v>51725.16</v>
      </c>
      <c r="T323" s="3">
        <v>0</v>
      </c>
      <c r="U323" s="1">
        <v>4310.43</v>
      </c>
      <c r="V323" s="82">
        <f t="shared" si="131"/>
        <v>0</v>
      </c>
      <c r="W323" s="82">
        <f t="shared" si="132"/>
        <v>51725.16</v>
      </c>
      <c r="X323" s="3"/>
      <c r="Y323" s="6">
        <v>0</v>
      </c>
      <c r="Z323" s="6">
        <v>3329.91</v>
      </c>
      <c r="AA323" s="6"/>
      <c r="AB323" s="6">
        <v>2358.6</v>
      </c>
      <c r="AC323" s="1">
        <v>0</v>
      </c>
      <c r="AD323" s="1">
        <v>2358.6</v>
      </c>
      <c r="AE323" s="1"/>
      <c r="AF323" s="3">
        <v>5373.2</v>
      </c>
      <c r="AG323" s="1">
        <v>0</v>
      </c>
      <c r="AH323" s="1">
        <v>2358.6</v>
      </c>
      <c r="AI323" s="1">
        <v>0</v>
      </c>
      <c r="AJ323" s="1">
        <v>8309.63</v>
      </c>
      <c r="AK323" s="1">
        <v>0</v>
      </c>
      <c r="AL323" s="1">
        <v>2930.95</v>
      </c>
      <c r="AM323" s="1">
        <v>0</v>
      </c>
      <c r="AN323" s="1">
        <v>48409.1</v>
      </c>
      <c r="AO323" s="1">
        <v>0</v>
      </c>
      <c r="AP323" s="1">
        <v>4058.76</v>
      </c>
      <c r="AQ323" s="1">
        <v>0</v>
      </c>
      <c r="AR323" s="1">
        <v>2510.53</v>
      </c>
      <c r="AS323" s="1">
        <v>0</v>
      </c>
      <c r="AT323" s="1">
        <v>2510.53</v>
      </c>
      <c r="AU323" s="1">
        <v>0</v>
      </c>
      <c r="AV323" s="1">
        <v>2510.53</v>
      </c>
      <c r="AW323" s="6">
        <f t="shared" si="133"/>
        <v>0</v>
      </c>
      <c r="AX323" s="6">
        <f t="shared" si="134"/>
        <v>87018.93999999999</v>
      </c>
      <c r="AY323" s="4">
        <f t="shared" si="135"/>
        <v>87018.93999999999</v>
      </c>
      <c r="AZ323" s="1"/>
      <c r="BA323" s="1"/>
      <c r="BB323" s="1"/>
      <c r="BC323" s="1"/>
      <c r="BD323" s="3">
        <f t="shared" si="136"/>
        <v>0</v>
      </c>
      <c r="BE323" s="3">
        <f t="shared" si="137"/>
        <v>-35293.779999999984</v>
      </c>
      <c r="BF323" s="94">
        <f t="shared" si="138"/>
        <v>-35293.779999999984</v>
      </c>
      <c r="BG323" s="81">
        <v>22394.24</v>
      </c>
      <c r="BH323" s="81"/>
      <c r="BI323" s="80"/>
      <c r="BJ323" s="80"/>
      <c r="BK323" s="6">
        <f t="shared" si="120"/>
        <v>22394.24</v>
      </c>
      <c r="BL323" s="94">
        <f>BF323+BK323</f>
        <v>-12899.539999999983</v>
      </c>
      <c r="BM323" s="96">
        <f t="shared" si="119"/>
        <v>-12899.539999999983</v>
      </c>
      <c r="BN323" s="104">
        <v>32856.2</v>
      </c>
    </row>
    <row r="324" spans="1:66" ht="15">
      <c r="A324" s="6">
        <v>322</v>
      </c>
      <c r="B324" s="40" t="s">
        <v>269</v>
      </c>
      <c r="C324" s="6">
        <v>482.1</v>
      </c>
      <c r="D324" s="6">
        <v>0</v>
      </c>
      <c r="E324" s="35">
        <f t="shared" si="139"/>
        <v>482.1</v>
      </c>
      <c r="F324" s="41">
        <v>3.1</v>
      </c>
      <c r="G324" s="41">
        <v>7.89</v>
      </c>
      <c r="H324" s="42">
        <f t="shared" si="140"/>
        <v>10.99</v>
      </c>
      <c r="I324" s="10">
        <f t="shared" si="141"/>
        <v>5298.279</v>
      </c>
      <c r="J324" s="9">
        <f t="shared" si="142"/>
        <v>31789.674000000003</v>
      </c>
      <c r="K324" s="32">
        <v>3.32</v>
      </c>
      <c r="L324" s="32">
        <v>8.43</v>
      </c>
      <c r="M324" s="42">
        <f t="shared" si="126"/>
        <v>11.75</v>
      </c>
      <c r="N324" s="10">
        <f aca="true" t="shared" si="145" ref="N324:N351">E324*M324</f>
        <v>5664.675</v>
      </c>
      <c r="O324" s="9">
        <f t="shared" si="143"/>
        <v>33988.05</v>
      </c>
      <c r="P324" s="55">
        <f t="shared" si="144"/>
        <v>65777.724</v>
      </c>
      <c r="Q324" s="8"/>
      <c r="R324" s="55">
        <f t="shared" si="130"/>
        <v>65777.724</v>
      </c>
      <c r="S324" s="111">
        <v>65719.86</v>
      </c>
      <c r="T324" s="3">
        <v>0</v>
      </c>
      <c r="U324" s="1">
        <v>5476.66</v>
      </c>
      <c r="V324" s="82">
        <f t="shared" si="131"/>
        <v>0</v>
      </c>
      <c r="W324" s="82">
        <f t="shared" si="132"/>
        <v>65719.92</v>
      </c>
      <c r="X324" s="3"/>
      <c r="Y324" s="6">
        <v>0</v>
      </c>
      <c r="Z324" s="6">
        <v>2323</v>
      </c>
      <c r="AA324" s="6"/>
      <c r="AB324" s="6">
        <v>2323</v>
      </c>
      <c r="AC324" s="1">
        <v>0</v>
      </c>
      <c r="AD324" s="1">
        <v>2323</v>
      </c>
      <c r="AE324" s="1"/>
      <c r="AF324" s="3">
        <v>7228.56</v>
      </c>
      <c r="AG324" s="1">
        <v>0</v>
      </c>
      <c r="AH324" s="1">
        <v>2323</v>
      </c>
      <c r="AI324" s="1">
        <v>0</v>
      </c>
      <c r="AJ324" s="1">
        <v>2532.34</v>
      </c>
      <c r="AK324" s="1">
        <v>0</v>
      </c>
      <c r="AL324" s="1">
        <v>4493.7</v>
      </c>
      <c r="AM324" s="1">
        <v>0</v>
      </c>
      <c r="AN324" s="1">
        <v>80433.24</v>
      </c>
      <c r="AO324" s="1">
        <v>0</v>
      </c>
      <c r="AP324" s="1">
        <v>1194.88</v>
      </c>
      <c r="AQ324" s="1">
        <v>0</v>
      </c>
      <c r="AR324" s="1">
        <v>5416.21</v>
      </c>
      <c r="AS324" s="1">
        <v>0</v>
      </c>
      <c r="AT324" s="1">
        <v>2472.45</v>
      </c>
      <c r="AU324" s="1">
        <v>0</v>
      </c>
      <c r="AV324" s="1">
        <v>2472.45</v>
      </c>
      <c r="AW324" s="6">
        <f t="shared" si="133"/>
        <v>0</v>
      </c>
      <c r="AX324" s="6">
        <f t="shared" si="134"/>
        <v>115535.83000000002</v>
      </c>
      <c r="AY324" s="4">
        <f t="shared" si="135"/>
        <v>115535.83000000002</v>
      </c>
      <c r="AZ324" s="1"/>
      <c r="BA324" s="1"/>
      <c r="BB324" s="1"/>
      <c r="BC324" s="1"/>
      <c r="BD324" s="3">
        <f aca="true" t="shared" si="146" ref="BD324:BD351">V324-AW324-AZ324-BB324</f>
        <v>0</v>
      </c>
      <c r="BE324" s="3">
        <f aca="true" t="shared" si="147" ref="BE324:BE351">W324-AX324-BA324-BC324</f>
        <v>-49815.91000000002</v>
      </c>
      <c r="BF324" s="94">
        <f t="shared" si="138"/>
        <v>-49815.91000000002</v>
      </c>
      <c r="BG324" s="81">
        <v>5267.2</v>
      </c>
      <c r="BH324" s="81"/>
      <c r="BI324" s="80"/>
      <c r="BJ324" s="80"/>
      <c r="BK324" s="6">
        <f t="shared" si="120"/>
        <v>5267.2</v>
      </c>
      <c r="BL324" s="94">
        <f>BF324+BK324</f>
        <v>-44548.71000000002</v>
      </c>
      <c r="BM324" s="96">
        <f t="shared" si="119"/>
        <v>-44548.71000000002</v>
      </c>
      <c r="BN324" s="104">
        <v>52388.12</v>
      </c>
    </row>
    <row r="325" spans="1:66" ht="15">
      <c r="A325" s="6">
        <v>323</v>
      </c>
      <c r="B325" s="40" t="s">
        <v>270</v>
      </c>
      <c r="C325" s="6">
        <v>342.3</v>
      </c>
      <c r="D325" s="6">
        <v>116.8</v>
      </c>
      <c r="E325" s="35">
        <f t="shared" si="139"/>
        <v>459.1</v>
      </c>
      <c r="F325" s="41">
        <v>3.1</v>
      </c>
      <c r="G325" s="41">
        <v>7.89</v>
      </c>
      <c r="H325" s="42">
        <f t="shared" si="140"/>
        <v>10.99</v>
      </c>
      <c r="I325" s="10">
        <f t="shared" si="141"/>
        <v>5045.509</v>
      </c>
      <c r="J325" s="9">
        <f t="shared" si="142"/>
        <v>30273.054</v>
      </c>
      <c r="K325" s="32">
        <v>3.32</v>
      </c>
      <c r="L325" s="32">
        <v>8.43</v>
      </c>
      <c r="M325" s="42">
        <f t="shared" si="126"/>
        <v>11.75</v>
      </c>
      <c r="N325" s="10">
        <f t="shared" si="145"/>
        <v>5394.425</v>
      </c>
      <c r="O325" s="9">
        <f t="shared" si="143"/>
        <v>32366.550000000003</v>
      </c>
      <c r="P325" s="55">
        <f t="shared" si="144"/>
        <v>62639.60400000001</v>
      </c>
      <c r="Q325" s="8"/>
      <c r="R325" s="55">
        <f aca="true" t="shared" si="148" ref="R325:R351">P325-Q325</f>
        <v>62639.60400000001</v>
      </c>
      <c r="S325" s="111">
        <v>62584.5</v>
      </c>
      <c r="T325" s="3">
        <v>0</v>
      </c>
      <c r="U325" s="1">
        <v>5215.38</v>
      </c>
      <c r="V325" s="82">
        <f aca="true" t="shared" si="149" ref="V325:V351">T325*12</f>
        <v>0</v>
      </c>
      <c r="W325" s="82">
        <f aca="true" t="shared" si="150" ref="W325:W351">U325*12</f>
        <v>62584.56</v>
      </c>
      <c r="X325" s="3"/>
      <c r="Y325" s="6">
        <v>0</v>
      </c>
      <c r="Z325" s="6">
        <v>2043</v>
      </c>
      <c r="AA325" s="6"/>
      <c r="AB325" s="6">
        <v>2043</v>
      </c>
      <c r="AC325" s="1">
        <v>0</v>
      </c>
      <c r="AD325" s="1">
        <v>2043</v>
      </c>
      <c r="AE325" s="1"/>
      <c r="AF325" s="3">
        <v>19324.78</v>
      </c>
      <c r="AG325" s="1">
        <v>0</v>
      </c>
      <c r="AH325" s="1">
        <v>3397.87</v>
      </c>
      <c r="AI325" s="1">
        <v>0</v>
      </c>
      <c r="AJ325" s="1">
        <v>5735.97</v>
      </c>
      <c r="AK325" s="1">
        <v>0</v>
      </c>
      <c r="AL325" s="1">
        <v>3929.48</v>
      </c>
      <c r="AM325" s="1">
        <v>0</v>
      </c>
      <c r="AN325" s="1">
        <v>6049.59</v>
      </c>
      <c r="AO325" s="1">
        <v>0</v>
      </c>
      <c r="AP325" s="1">
        <v>2185.32</v>
      </c>
      <c r="AQ325" s="1">
        <v>0</v>
      </c>
      <c r="AR325" s="1">
        <v>2687.74</v>
      </c>
      <c r="AS325" s="1">
        <v>0</v>
      </c>
      <c r="AT325" s="1">
        <v>2697.46</v>
      </c>
      <c r="AU325" s="1">
        <v>0</v>
      </c>
      <c r="AV325" s="1">
        <v>2605.74</v>
      </c>
      <c r="AW325" s="6">
        <f aca="true" t="shared" si="151" ref="AW325:AW351">Y325+AA325+AC325+AE325+AG325+AI325+AK325+AM325+AO325+AQ325+AS325+AU325</f>
        <v>0</v>
      </c>
      <c r="AX325" s="6">
        <f aca="true" t="shared" si="152" ref="AX325:AX351">Z325+AB325+AD325+AF325+AH325+AJ325+AL325+AN325+AP325+AR325+AT325+AV325</f>
        <v>54742.95</v>
      </c>
      <c r="AY325" s="4">
        <f aca="true" t="shared" si="153" ref="AY325:AY351">AW325+AX325</f>
        <v>54742.95</v>
      </c>
      <c r="AZ325" s="1"/>
      <c r="BA325" s="1"/>
      <c r="BB325" s="1"/>
      <c r="BC325" s="1"/>
      <c r="BD325" s="3">
        <f t="shared" si="146"/>
        <v>0</v>
      </c>
      <c r="BE325" s="3">
        <f t="shared" si="147"/>
        <v>7841.610000000001</v>
      </c>
      <c r="BF325" s="13">
        <f aca="true" t="shared" si="154" ref="BF325:BF351">BD325+BE325</f>
        <v>7841.610000000001</v>
      </c>
      <c r="BG325" s="81">
        <v>39362.68</v>
      </c>
      <c r="BH325" s="81"/>
      <c r="BI325" s="80"/>
      <c r="BJ325" s="80"/>
      <c r="BK325" s="1">
        <f t="shared" si="120"/>
        <v>39362.68</v>
      </c>
      <c r="BL325" s="91"/>
      <c r="BM325" s="101">
        <f t="shared" si="119"/>
        <v>47204.29</v>
      </c>
      <c r="BN325" s="104">
        <v>73692.32</v>
      </c>
    </row>
    <row r="326" spans="1:66" ht="15">
      <c r="A326" s="6">
        <v>324</v>
      </c>
      <c r="B326" s="31" t="s">
        <v>372</v>
      </c>
      <c r="C326" s="6">
        <v>2165.8</v>
      </c>
      <c r="D326" s="6">
        <v>0</v>
      </c>
      <c r="E326" s="35">
        <f t="shared" si="139"/>
        <v>2165.8</v>
      </c>
      <c r="F326" s="32">
        <v>3.1</v>
      </c>
      <c r="G326" s="32">
        <v>6.71</v>
      </c>
      <c r="H326" s="33">
        <f>F326+G326</f>
        <v>9.81</v>
      </c>
      <c r="I326" s="10">
        <f>H326*E326</f>
        <v>21246.498000000003</v>
      </c>
      <c r="J326" s="9">
        <f t="shared" si="142"/>
        <v>127478.98800000001</v>
      </c>
      <c r="K326" s="32">
        <v>3.32</v>
      </c>
      <c r="L326" s="75">
        <v>7.39</v>
      </c>
      <c r="M326" s="33">
        <f t="shared" si="126"/>
        <v>10.709999999999999</v>
      </c>
      <c r="N326" s="10">
        <f t="shared" si="145"/>
        <v>23195.718</v>
      </c>
      <c r="O326" s="9">
        <f t="shared" si="143"/>
        <v>139174.30800000002</v>
      </c>
      <c r="P326" s="55">
        <f t="shared" si="144"/>
        <v>266653.29600000003</v>
      </c>
      <c r="Q326" s="8"/>
      <c r="R326" s="55">
        <f t="shared" si="148"/>
        <v>266653.29600000003</v>
      </c>
      <c r="S326" s="111">
        <v>263534.58</v>
      </c>
      <c r="T326" s="3">
        <v>14355.57</v>
      </c>
      <c r="U326" s="1">
        <v>7605.64</v>
      </c>
      <c r="V326" s="82">
        <f t="shared" si="149"/>
        <v>172266.84</v>
      </c>
      <c r="W326" s="82">
        <f t="shared" si="150"/>
        <v>91267.68000000001</v>
      </c>
      <c r="X326" s="3"/>
      <c r="Y326" s="6">
        <v>32471.57</v>
      </c>
      <c r="Z326" s="6">
        <v>4444.28</v>
      </c>
      <c r="AA326" s="6">
        <v>20279.6</v>
      </c>
      <c r="AB326" s="6">
        <v>5043.99</v>
      </c>
      <c r="AC326" s="1">
        <v>13285.13</v>
      </c>
      <c r="AD326" s="1">
        <v>4444.28</v>
      </c>
      <c r="AE326" s="1">
        <v>10616.52</v>
      </c>
      <c r="AF326" s="3">
        <v>4444.28</v>
      </c>
      <c r="AG326" s="1">
        <v>5371.18</v>
      </c>
      <c r="AH326" s="1">
        <v>4444.28</v>
      </c>
      <c r="AI326" s="1">
        <v>5789.86</v>
      </c>
      <c r="AJ326" s="1">
        <v>4444.28</v>
      </c>
      <c r="AK326" s="1">
        <v>8095.82</v>
      </c>
      <c r="AL326" s="1">
        <v>5192.45</v>
      </c>
      <c r="AM326" s="1">
        <v>5739.37</v>
      </c>
      <c r="AN326" s="1">
        <v>4747.49</v>
      </c>
      <c r="AO326" s="1">
        <v>5739.37</v>
      </c>
      <c r="AP326" s="1">
        <v>4747.49</v>
      </c>
      <c r="AQ326" s="1">
        <v>5739.37</v>
      </c>
      <c r="AR326" s="1">
        <v>5762.93</v>
      </c>
      <c r="AS326" s="1">
        <v>6875.6</v>
      </c>
      <c r="AT326" s="1">
        <v>7160.52</v>
      </c>
      <c r="AU326" s="1">
        <v>9847.15</v>
      </c>
      <c r="AV326" s="1">
        <v>5672.41</v>
      </c>
      <c r="AW326" s="6">
        <f t="shared" si="151"/>
        <v>129850.53999999998</v>
      </c>
      <c r="AX326" s="6">
        <f t="shared" si="152"/>
        <v>60548.67999999999</v>
      </c>
      <c r="AY326" s="4">
        <f t="shared" si="153"/>
        <v>190399.21999999997</v>
      </c>
      <c r="AZ326" s="1">
        <f>800+3816.67+1451.09*4</f>
        <v>10421.029999999999</v>
      </c>
      <c r="BA326" s="1"/>
      <c r="BB326" s="1"/>
      <c r="BC326" s="1"/>
      <c r="BD326" s="3">
        <f t="shared" si="146"/>
        <v>31995.27000000002</v>
      </c>
      <c r="BE326" s="3">
        <f t="shared" si="147"/>
        <v>30719.000000000015</v>
      </c>
      <c r="BF326" s="13">
        <f t="shared" si="154"/>
        <v>62714.27000000003</v>
      </c>
      <c r="BG326" s="81">
        <v>-3186.25</v>
      </c>
      <c r="BH326" s="81"/>
      <c r="BI326" s="80"/>
      <c r="BJ326" s="80"/>
      <c r="BK326" s="1">
        <f t="shared" si="120"/>
        <v>-3186.25</v>
      </c>
      <c r="BL326" s="91"/>
      <c r="BM326" s="101">
        <f t="shared" si="119"/>
        <v>59528.02000000003</v>
      </c>
      <c r="BN326" s="104">
        <v>157577.94</v>
      </c>
    </row>
    <row r="327" spans="1:66" ht="15">
      <c r="A327" s="6">
        <v>325</v>
      </c>
      <c r="B327" s="31" t="s">
        <v>355</v>
      </c>
      <c r="C327" s="6">
        <v>2027.6</v>
      </c>
      <c r="D327" s="6">
        <v>0</v>
      </c>
      <c r="E327" s="35">
        <f t="shared" si="139"/>
        <v>2027.6</v>
      </c>
      <c r="F327" s="32">
        <v>3.1</v>
      </c>
      <c r="G327" s="32">
        <v>6.71</v>
      </c>
      <c r="H327" s="33">
        <f t="shared" si="140"/>
        <v>9.81</v>
      </c>
      <c r="I327" s="10">
        <f t="shared" si="141"/>
        <v>19890.756</v>
      </c>
      <c r="J327" s="9">
        <f t="shared" si="142"/>
        <v>119344.53600000001</v>
      </c>
      <c r="K327" s="32">
        <v>3.32</v>
      </c>
      <c r="L327" s="75">
        <v>7.39</v>
      </c>
      <c r="M327" s="33">
        <f aca="true" t="shared" si="155" ref="M327:M351">K327+L327</f>
        <v>10.709999999999999</v>
      </c>
      <c r="N327" s="10">
        <f t="shared" si="145"/>
        <v>21715.595999999998</v>
      </c>
      <c r="O327" s="9">
        <f t="shared" si="143"/>
        <v>130293.57599999999</v>
      </c>
      <c r="P327" s="55">
        <f t="shared" si="144"/>
        <v>249638.112</v>
      </c>
      <c r="Q327" s="8"/>
      <c r="R327" s="55">
        <f t="shared" si="148"/>
        <v>249638.112</v>
      </c>
      <c r="S327" s="111">
        <v>246718.44</v>
      </c>
      <c r="T327" s="3">
        <v>13439.55</v>
      </c>
      <c r="U327" s="1">
        <v>7120.33</v>
      </c>
      <c r="V327" s="82">
        <f t="shared" si="149"/>
        <v>161274.59999999998</v>
      </c>
      <c r="W327" s="82">
        <f t="shared" si="150"/>
        <v>85443.95999999999</v>
      </c>
      <c r="X327" s="3"/>
      <c r="Y327" s="6">
        <v>32128.84</v>
      </c>
      <c r="Z327" s="6">
        <v>4432.45</v>
      </c>
      <c r="AA327" s="6">
        <v>12961.76</v>
      </c>
      <c r="AB327" s="6">
        <v>4817.86</v>
      </c>
      <c r="AC327" s="1">
        <v>6707.83</v>
      </c>
      <c r="AD327" s="1">
        <v>4172.02</v>
      </c>
      <c r="AE327" s="1">
        <v>6688.65</v>
      </c>
      <c r="AF327" s="3">
        <v>4172.02</v>
      </c>
      <c r="AG327" s="1">
        <v>5780.24</v>
      </c>
      <c r="AH327" s="1">
        <v>4172.02</v>
      </c>
      <c r="AI327" s="1">
        <v>5363.39</v>
      </c>
      <c r="AJ327" s="1">
        <v>4172.02</v>
      </c>
      <c r="AK327" s="1">
        <v>7584.96</v>
      </c>
      <c r="AL327" s="1">
        <v>4455.89</v>
      </c>
      <c r="AM327" s="1">
        <v>5373.14</v>
      </c>
      <c r="AN327" s="1">
        <v>4455.89</v>
      </c>
      <c r="AO327" s="1">
        <v>5373.14</v>
      </c>
      <c r="AP327" s="1">
        <v>4455.89</v>
      </c>
      <c r="AQ327" s="1">
        <v>5373.14</v>
      </c>
      <c r="AR327" s="1">
        <v>5517.46</v>
      </c>
      <c r="AS327" s="1">
        <v>6509.37</v>
      </c>
      <c r="AT327" s="1">
        <v>4968.03</v>
      </c>
      <c r="AU327" s="1">
        <v>10926.51</v>
      </c>
      <c r="AV327" s="1">
        <v>5548.99</v>
      </c>
      <c r="AW327" s="6">
        <f t="shared" si="151"/>
        <v>110770.97</v>
      </c>
      <c r="AX327" s="6">
        <f t="shared" si="152"/>
        <v>55340.53999999999</v>
      </c>
      <c r="AY327" s="4">
        <f t="shared" si="153"/>
        <v>166111.51</v>
      </c>
      <c r="AZ327" s="1"/>
      <c r="BA327" s="1"/>
      <c r="BB327" s="1"/>
      <c r="BC327" s="1"/>
      <c r="BD327" s="3">
        <f t="shared" si="146"/>
        <v>50503.629999999976</v>
      </c>
      <c r="BE327" s="3">
        <f t="shared" si="147"/>
        <v>30103.42</v>
      </c>
      <c r="BF327" s="13">
        <f t="shared" si="154"/>
        <v>80607.04999999997</v>
      </c>
      <c r="BG327" s="81">
        <v>45822.79</v>
      </c>
      <c r="BH327" s="81"/>
      <c r="BI327" s="80"/>
      <c r="BJ327" s="80"/>
      <c r="BK327" s="1">
        <f t="shared" si="120"/>
        <v>45822.79</v>
      </c>
      <c r="BL327" s="91"/>
      <c r="BM327" s="101">
        <f t="shared" si="119"/>
        <v>126429.83999999997</v>
      </c>
      <c r="BN327" s="104">
        <v>189974.37</v>
      </c>
    </row>
    <row r="328" spans="1:66" ht="15">
      <c r="A328" s="6">
        <v>326</v>
      </c>
      <c r="B328" s="31" t="s">
        <v>356</v>
      </c>
      <c r="C328" s="6">
        <v>713.9</v>
      </c>
      <c r="D328" s="6">
        <v>0</v>
      </c>
      <c r="E328" s="35">
        <f t="shared" si="139"/>
        <v>713.9</v>
      </c>
      <c r="F328" s="32">
        <v>3.1</v>
      </c>
      <c r="G328" s="32">
        <v>6.71</v>
      </c>
      <c r="H328" s="33">
        <f t="shared" si="140"/>
        <v>9.81</v>
      </c>
      <c r="I328" s="10">
        <f t="shared" si="141"/>
        <v>7003.359</v>
      </c>
      <c r="J328" s="9">
        <f t="shared" si="142"/>
        <v>42020.154</v>
      </c>
      <c r="K328" s="32">
        <v>3.32</v>
      </c>
      <c r="L328" s="75">
        <v>7.39</v>
      </c>
      <c r="M328" s="33">
        <f t="shared" si="155"/>
        <v>10.709999999999999</v>
      </c>
      <c r="N328" s="10">
        <f t="shared" si="145"/>
        <v>7645.868999999999</v>
      </c>
      <c r="O328" s="9">
        <f t="shared" si="143"/>
        <v>45875.21399999999</v>
      </c>
      <c r="P328" s="55">
        <f t="shared" si="144"/>
        <v>87895.36799999999</v>
      </c>
      <c r="Q328" s="8"/>
      <c r="R328" s="55">
        <f t="shared" si="148"/>
        <v>87895.36799999999</v>
      </c>
      <c r="S328" s="111">
        <v>86867.34</v>
      </c>
      <c r="T328" s="3">
        <v>4731.94</v>
      </c>
      <c r="U328" s="1">
        <v>2507</v>
      </c>
      <c r="V328" s="82">
        <f t="shared" si="149"/>
        <v>56783.28</v>
      </c>
      <c r="W328" s="82">
        <f t="shared" si="150"/>
        <v>30084</v>
      </c>
      <c r="X328" s="3"/>
      <c r="Y328" s="6">
        <v>28870.86</v>
      </c>
      <c r="Z328" s="6">
        <v>1584.03</v>
      </c>
      <c r="AA328" s="6">
        <v>9353.27</v>
      </c>
      <c r="AB328" s="6">
        <v>2045.34</v>
      </c>
      <c r="AC328" s="1">
        <v>3449.85</v>
      </c>
      <c r="AD328" s="1">
        <v>1584.03</v>
      </c>
      <c r="AE328" s="1">
        <v>3465.58</v>
      </c>
      <c r="AF328" s="3">
        <v>1584.03</v>
      </c>
      <c r="AG328" s="1">
        <v>1770.47</v>
      </c>
      <c r="AH328" s="1">
        <v>1584.03</v>
      </c>
      <c r="AI328" s="1">
        <v>2021.68</v>
      </c>
      <c r="AJ328" s="1">
        <v>1584.03</v>
      </c>
      <c r="AK328" s="1">
        <v>4784.83</v>
      </c>
      <c r="AL328" s="1">
        <v>1683.98</v>
      </c>
      <c r="AM328" s="1">
        <v>1891.84</v>
      </c>
      <c r="AN328" s="1">
        <v>1683.98</v>
      </c>
      <c r="AO328" s="1">
        <v>1891.84</v>
      </c>
      <c r="AP328" s="1">
        <v>1683.98</v>
      </c>
      <c r="AQ328" s="1">
        <v>1891.84</v>
      </c>
      <c r="AR328" s="1">
        <v>2102.66</v>
      </c>
      <c r="AS328" s="1">
        <v>3028.07</v>
      </c>
      <c r="AT328" s="1">
        <v>1683.98</v>
      </c>
      <c r="AU328" s="1">
        <v>1891.84</v>
      </c>
      <c r="AV328" s="1">
        <v>2104.4</v>
      </c>
      <c r="AW328" s="6">
        <f t="shared" si="151"/>
        <v>64311.969999999994</v>
      </c>
      <c r="AX328" s="6">
        <f t="shared" si="152"/>
        <v>20908.469999999998</v>
      </c>
      <c r="AY328" s="4">
        <f t="shared" si="153"/>
        <v>85220.43999999999</v>
      </c>
      <c r="AZ328" s="1"/>
      <c r="BA328" s="1"/>
      <c r="BB328" s="1"/>
      <c r="BC328" s="1"/>
      <c r="BD328" s="3">
        <f t="shared" si="146"/>
        <v>-7528.689999999995</v>
      </c>
      <c r="BE328" s="3">
        <f t="shared" si="147"/>
        <v>9175.530000000002</v>
      </c>
      <c r="BF328" s="13">
        <f t="shared" si="154"/>
        <v>1646.8400000000074</v>
      </c>
      <c r="BG328" s="81">
        <v>13950.006</v>
      </c>
      <c r="BH328" s="81"/>
      <c r="BI328" s="80"/>
      <c r="BJ328" s="80"/>
      <c r="BK328" s="1">
        <f t="shared" si="120"/>
        <v>13950.006</v>
      </c>
      <c r="BL328" s="91"/>
      <c r="BM328" s="101">
        <f t="shared" si="119"/>
        <v>15596.846000000007</v>
      </c>
      <c r="BN328" s="104">
        <v>84972.44</v>
      </c>
    </row>
    <row r="329" spans="1:66" ht="15">
      <c r="A329" s="6">
        <v>327</v>
      </c>
      <c r="B329" s="31" t="s">
        <v>271</v>
      </c>
      <c r="C329" s="6">
        <v>263.3</v>
      </c>
      <c r="D329" s="6">
        <v>0</v>
      </c>
      <c r="E329" s="35">
        <f t="shared" si="139"/>
        <v>263.3</v>
      </c>
      <c r="F329" s="32">
        <v>3.1</v>
      </c>
      <c r="G329" s="32">
        <v>7.47</v>
      </c>
      <c r="H329" s="33">
        <f t="shared" si="140"/>
        <v>10.57</v>
      </c>
      <c r="I329" s="10">
        <f t="shared" si="141"/>
        <v>2783.081</v>
      </c>
      <c r="J329" s="9">
        <f t="shared" si="142"/>
        <v>16698.486</v>
      </c>
      <c r="K329" s="32">
        <v>3.32</v>
      </c>
      <c r="L329" s="32">
        <v>7.98</v>
      </c>
      <c r="M329" s="33">
        <f t="shared" si="155"/>
        <v>11.3</v>
      </c>
      <c r="N329" s="10">
        <f t="shared" si="145"/>
        <v>2975.2900000000004</v>
      </c>
      <c r="O329" s="9">
        <f t="shared" si="143"/>
        <v>17851.74</v>
      </c>
      <c r="P329" s="55">
        <f t="shared" si="144"/>
        <v>34550.226</v>
      </c>
      <c r="Q329" s="8"/>
      <c r="R329" s="55">
        <f t="shared" si="148"/>
        <v>34550.226</v>
      </c>
      <c r="S329" s="111">
        <v>34518.6</v>
      </c>
      <c r="T329" s="3">
        <v>1698.71</v>
      </c>
      <c r="U329" s="1">
        <v>1177.85</v>
      </c>
      <c r="V329" s="82">
        <f t="shared" si="149"/>
        <v>20384.52</v>
      </c>
      <c r="W329" s="82">
        <f t="shared" si="150"/>
        <v>14134.199999999999</v>
      </c>
      <c r="X329" s="3"/>
      <c r="Y329" s="6">
        <v>1365.44</v>
      </c>
      <c r="Z329" s="6">
        <v>696.35</v>
      </c>
      <c r="AA329" s="6">
        <v>3441.38</v>
      </c>
      <c r="AB329" s="6">
        <v>696.35</v>
      </c>
      <c r="AC329" s="1">
        <v>5027.98</v>
      </c>
      <c r="AD329" s="1">
        <v>696.35</v>
      </c>
      <c r="AE329" s="1">
        <v>2885.45</v>
      </c>
      <c r="AF329" s="3">
        <v>696.35</v>
      </c>
      <c r="AG329" s="1">
        <v>652.98</v>
      </c>
      <c r="AH329" s="1">
        <v>696.35</v>
      </c>
      <c r="AI329" s="1">
        <v>862.32</v>
      </c>
      <c r="AJ329" s="1">
        <v>696.35</v>
      </c>
      <c r="AK329" s="1">
        <v>1389.11</v>
      </c>
      <c r="AL329" s="1">
        <v>1153.63</v>
      </c>
      <c r="AM329" s="1">
        <v>697.75</v>
      </c>
      <c r="AN329" s="1">
        <v>733.21</v>
      </c>
      <c r="AO329" s="1">
        <v>697.75</v>
      </c>
      <c r="AP329" s="1">
        <v>733.21</v>
      </c>
      <c r="AQ329" s="1">
        <v>697.75</v>
      </c>
      <c r="AR329" s="1">
        <v>1151.89</v>
      </c>
      <c r="AS329" s="1">
        <v>1833.98</v>
      </c>
      <c r="AT329" s="1">
        <v>733.21</v>
      </c>
      <c r="AU329" s="1">
        <v>697.75</v>
      </c>
      <c r="AV329" s="1">
        <v>733.21</v>
      </c>
      <c r="AW329" s="6">
        <f t="shared" si="151"/>
        <v>20249.64</v>
      </c>
      <c r="AX329" s="6">
        <f t="shared" si="152"/>
        <v>9416.46</v>
      </c>
      <c r="AY329" s="4">
        <f t="shared" si="153"/>
        <v>29666.1</v>
      </c>
      <c r="AZ329" s="1"/>
      <c r="BA329" s="1"/>
      <c r="BB329" s="1"/>
      <c r="BC329" s="1"/>
      <c r="BD329" s="3">
        <f t="shared" si="146"/>
        <v>134.88000000000102</v>
      </c>
      <c r="BE329" s="3">
        <f t="shared" si="147"/>
        <v>4717.74</v>
      </c>
      <c r="BF329" s="13">
        <f t="shared" si="154"/>
        <v>4852.620000000001</v>
      </c>
      <c r="BG329" s="81">
        <v>8232.74</v>
      </c>
      <c r="BH329" s="81"/>
      <c r="BI329" s="80"/>
      <c r="BJ329" s="80"/>
      <c r="BK329" s="1">
        <f t="shared" si="120"/>
        <v>8232.74</v>
      </c>
      <c r="BL329" s="91"/>
      <c r="BM329" s="101">
        <f t="shared" si="119"/>
        <v>13085.36</v>
      </c>
      <c r="BN329" s="104">
        <v>62260.46</v>
      </c>
    </row>
    <row r="330" spans="1:66" ht="15">
      <c r="A330" s="6">
        <v>328</v>
      </c>
      <c r="B330" s="31" t="s">
        <v>272</v>
      </c>
      <c r="C330" s="6">
        <v>418.2</v>
      </c>
      <c r="D330" s="6">
        <v>0</v>
      </c>
      <c r="E330" s="35">
        <f t="shared" si="139"/>
        <v>418.2</v>
      </c>
      <c r="F330" s="32">
        <v>3.1</v>
      </c>
      <c r="G330" s="32">
        <v>7.47</v>
      </c>
      <c r="H330" s="33">
        <f t="shared" si="140"/>
        <v>10.57</v>
      </c>
      <c r="I330" s="10">
        <f t="shared" si="141"/>
        <v>4420.374</v>
      </c>
      <c r="J330" s="9">
        <f t="shared" si="142"/>
        <v>26522.244</v>
      </c>
      <c r="K330" s="32">
        <v>3.32</v>
      </c>
      <c r="L330" s="32">
        <v>7.98</v>
      </c>
      <c r="M330" s="33">
        <f t="shared" si="155"/>
        <v>11.3</v>
      </c>
      <c r="N330" s="10">
        <f t="shared" si="145"/>
        <v>4725.66</v>
      </c>
      <c r="O330" s="9">
        <f t="shared" si="143"/>
        <v>28353.96</v>
      </c>
      <c r="P330" s="55">
        <f t="shared" si="144"/>
        <v>54876.204</v>
      </c>
      <c r="Q330" s="8">
        <v>10679.98</v>
      </c>
      <c r="R330" s="55">
        <f t="shared" si="148"/>
        <v>44196.224</v>
      </c>
      <c r="S330" s="111">
        <v>44145.98</v>
      </c>
      <c r="T330" s="3">
        <v>2128.46</v>
      </c>
      <c r="U330" s="1">
        <v>1550.37</v>
      </c>
      <c r="V330" s="82">
        <f t="shared" si="149"/>
        <v>25541.52</v>
      </c>
      <c r="W330" s="82">
        <f t="shared" si="150"/>
        <v>18604.44</v>
      </c>
      <c r="X330" s="3"/>
      <c r="Y330" s="6">
        <v>2373.25</v>
      </c>
      <c r="Z330" s="6">
        <v>1506.01</v>
      </c>
      <c r="AA330" s="6">
        <v>7155.6</v>
      </c>
      <c r="AB330" s="6">
        <v>1001.5</v>
      </c>
      <c r="AC330" s="1">
        <v>1250</v>
      </c>
      <c r="AD330" s="1">
        <v>1001.5</v>
      </c>
      <c r="AE330" s="1">
        <v>1250</v>
      </c>
      <c r="AF330" s="3">
        <v>5823.78</v>
      </c>
      <c r="AG330" s="1">
        <v>0</v>
      </c>
      <c r="AH330" s="1">
        <v>5061.12</v>
      </c>
      <c r="AI330" s="1">
        <v>209.34</v>
      </c>
      <c r="AJ330" s="1">
        <v>1001.5</v>
      </c>
      <c r="AK330" s="1">
        <v>1039.67</v>
      </c>
      <c r="AL330" s="1">
        <v>1060.05</v>
      </c>
      <c r="AM330" s="1">
        <v>0</v>
      </c>
      <c r="AN330" s="1">
        <v>1060.05</v>
      </c>
      <c r="AO330" s="1">
        <v>0</v>
      </c>
      <c r="AP330" s="1">
        <v>1596.78</v>
      </c>
      <c r="AQ330" s="1">
        <v>21203.92</v>
      </c>
      <c r="AR330" s="1">
        <v>1478.73</v>
      </c>
      <c r="AS330" s="1">
        <v>0</v>
      </c>
      <c r="AT330" s="1">
        <v>1060.05</v>
      </c>
      <c r="AU330" s="1">
        <v>0</v>
      </c>
      <c r="AV330" s="1">
        <v>1060.05</v>
      </c>
      <c r="AW330" s="6">
        <f t="shared" si="151"/>
        <v>34481.78</v>
      </c>
      <c r="AX330" s="6">
        <f t="shared" si="152"/>
        <v>22711.119999999995</v>
      </c>
      <c r="AY330" s="4">
        <f t="shared" si="153"/>
        <v>57192.899999999994</v>
      </c>
      <c r="AZ330" s="1"/>
      <c r="BA330" s="1"/>
      <c r="BB330" s="1"/>
      <c r="BC330" s="1"/>
      <c r="BD330" s="3">
        <f t="shared" si="146"/>
        <v>-8940.259999999998</v>
      </c>
      <c r="BE330" s="3">
        <f t="shared" si="147"/>
        <v>-4106.679999999997</v>
      </c>
      <c r="BF330" s="94">
        <f t="shared" si="154"/>
        <v>-13046.939999999995</v>
      </c>
      <c r="BG330" s="81">
        <v>244.51</v>
      </c>
      <c r="BH330" s="81"/>
      <c r="BI330" s="80">
        <v>4128</v>
      </c>
      <c r="BJ330" s="80"/>
      <c r="BK330" s="6">
        <f t="shared" si="120"/>
        <v>4372.51</v>
      </c>
      <c r="BL330" s="94">
        <f>BF330+BK330</f>
        <v>-8674.429999999995</v>
      </c>
      <c r="BM330" s="96">
        <f t="shared" si="119"/>
        <v>-8674.429999999995</v>
      </c>
      <c r="BN330" s="104">
        <v>48877.62</v>
      </c>
    </row>
    <row r="331" spans="1:66" ht="15">
      <c r="A331" s="6">
        <v>329</v>
      </c>
      <c r="B331" s="31" t="s">
        <v>273</v>
      </c>
      <c r="C331" s="6">
        <v>620.1</v>
      </c>
      <c r="D331" s="6">
        <v>0</v>
      </c>
      <c r="E331" s="35">
        <f t="shared" si="139"/>
        <v>620.1</v>
      </c>
      <c r="F331" s="32">
        <v>3.1</v>
      </c>
      <c r="G331" s="32">
        <v>6</v>
      </c>
      <c r="H331" s="33">
        <f t="shared" si="140"/>
        <v>9.1</v>
      </c>
      <c r="I331" s="10">
        <f t="shared" si="141"/>
        <v>5642.91</v>
      </c>
      <c r="J331" s="9">
        <f t="shared" si="142"/>
        <v>33857.46</v>
      </c>
      <c r="K331" s="32">
        <v>3.32</v>
      </c>
      <c r="L331" s="32">
        <v>6.41</v>
      </c>
      <c r="M331" s="33">
        <f t="shared" si="155"/>
        <v>9.73</v>
      </c>
      <c r="N331" s="10">
        <f t="shared" si="145"/>
        <v>6033.573</v>
      </c>
      <c r="O331" s="9">
        <f t="shared" si="143"/>
        <v>36201.438</v>
      </c>
      <c r="P331" s="55">
        <f t="shared" si="144"/>
        <v>70058.898</v>
      </c>
      <c r="Q331" s="8">
        <v>48065</v>
      </c>
      <c r="R331" s="55">
        <f t="shared" si="148"/>
        <v>21993.898</v>
      </c>
      <c r="S331" s="112">
        <v>36361.32</v>
      </c>
      <c r="T331" s="3">
        <v>1424.15</v>
      </c>
      <c r="U331" s="1">
        <v>1605.96</v>
      </c>
      <c r="V331" s="82">
        <f t="shared" si="149"/>
        <v>17089.800000000003</v>
      </c>
      <c r="W331" s="82">
        <f t="shared" si="150"/>
        <v>19271.52</v>
      </c>
      <c r="X331" s="3">
        <f>R331-S331</f>
        <v>-14367.421999999999</v>
      </c>
      <c r="Y331" s="6">
        <v>2652.78</v>
      </c>
      <c r="Z331" s="6">
        <v>1491.51</v>
      </c>
      <c r="AA331" s="6">
        <v>0</v>
      </c>
      <c r="AB331" s="6">
        <v>1399.25</v>
      </c>
      <c r="AC331" s="1">
        <v>1710.18</v>
      </c>
      <c r="AD331" s="1">
        <v>1399.25</v>
      </c>
      <c r="AE331" s="1">
        <v>0</v>
      </c>
      <c r="AF331" s="3">
        <v>1399.25</v>
      </c>
      <c r="AG331" s="1">
        <v>0</v>
      </c>
      <c r="AH331" s="1">
        <v>1399.25</v>
      </c>
      <c r="AI331" s="1">
        <v>251.21</v>
      </c>
      <c r="AJ331" s="1">
        <v>1399.25</v>
      </c>
      <c r="AK331" s="1">
        <v>1235.08</v>
      </c>
      <c r="AL331" s="1">
        <v>953.11</v>
      </c>
      <c r="AM331" s="1">
        <v>2594.94</v>
      </c>
      <c r="AN331" s="1">
        <v>1308.41</v>
      </c>
      <c r="AO331" s="1">
        <v>0</v>
      </c>
      <c r="AP331" s="1">
        <v>1845.14</v>
      </c>
      <c r="AQ331" s="1">
        <v>0</v>
      </c>
      <c r="AR331" s="1">
        <v>2936.5</v>
      </c>
      <c r="AS331" s="1">
        <v>0</v>
      </c>
      <c r="AT331" s="1">
        <v>1308.41</v>
      </c>
      <c r="AU331" s="1">
        <v>3139.65</v>
      </c>
      <c r="AV331" s="1">
        <v>1308.41</v>
      </c>
      <c r="AW331" s="6">
        <f t="shared" si="151"/>
        <v>11583.84</v>
      </c>
      <c r="AX331" s="6">
        <f t="shared" si="152"/>
        <v>18147.74</v>
      </c>
      <c r="AY331" s="4">
        <f t="shared" si="153"/>
        <v>29731.58</v>
      </c>
      <c r="AZ331" s="1"/>
      <c r="BA331" s="1"/>
      <c r="BB331" s="1"/>
      <c r="BC331" s="1"/>
      <c r="BD331" s="3">
        <f t="shared" si="146"/>
        <v>5505.960000000003</v>
      </c>
      <c r="BE331" s="3">
        <f t="shared" si="147"/>
        <v>1123.7799999999988</v>
      </c>
      <c r="BF331" s="13">
        <f t="shared" si="154"/>
        <v>6629.740000000002</v>
      </c>
      <c r="BG331" s="81">
        <v>1585.77</v>
      </c>
      <c r="BH331" s="81"/>
      <c r="BI331" s="80"/>
      <c r="BJ331" s="80"/>
      <c r="BK331" s="1">
        <f t="shared" si="120"/>
        <v>1585.77</v>
      </c>
      <c r="BL331" s="91"/>
      <c r="BM331" s="101">
        <f t="shared" si="119"/>
        <v>8215.510000000002</v>
      </c>
      <c r="BN331" s="104">
        <v>15316.23</v>
      </c>
    </row>
    <row r="332" spans="1:66" ht="15">
      <c r="A332" s="6">
        <v>330</v>
      </c>
      <c r="B332" s="31" t="s">
        <v>274</v>
      </c>
      <c r="C332" s="6">
        <v>537.2</v>
      </c>
      <c r="D332" s="6">
        <v>0</v>
      </c>
      <c r="E332" s="35">
        <f t="shared" si="139"/>
        <v>537.2</v>
      </c>
      <c r="F332" s="32">
        <v>3.1</v>
      </c>
      <c r="G332" s="32">
        <v>7.47</v>
      </c>
      <c r="H332" s="33">
        <f t="shared" si="140"/>
        <v>10.57</v>
      </c>
      <c r="I332" s="10">
        <f t="shared" si="141"/>
        <v>5678.204000000001</v>
      </c>
      <c r="J332" s="9">
        <f t="shared" si="142"/>
        <v>34069.224</v>
      </c>
      <c r="K332" s="32">
        <v>3.32</v>
      </c>
      <c r="L332" s="32">
        <v>7.98</v>
      </c>
      <c r="M332" s="33">
        <f t="shared" si="155"/>
        <v>11.3</v>
      </c>
      <c r="N332" s="10">
        <f t="shared" si="145"/>
        <v>6070.360000000001</v>
      </c>
      <c r="O332" s="9">
        <f t="shared" si="143"/>
        <v>36422.16</v>
      </c>
      <c r="P332" s="55">
        <f t="shared" si="144"/>
        <v>70491.384</v>
      </c>
      <c r="Q332" s="8">
        <v>19911.58</v>
      </c>
      <c r="R332" s="55">
        <f t="shared" si="148"/>
        <v>50579.804000000004</v>
      </c>
      <c r="S332" s="111">
        <v>50515.28</v>
      </c>
      <c r="T332" s="3">
        <v>2403.85</v>
      </c>
      <c r="U332" s="1">
        <v>1805.76</v>
      </c>
      <c r="V332" s="82">
        <f t="shared" si="149"/>
        <v>28846.199999999997</v>
      </c>
      <c r="W332" s="82">
        <f t="shared" si="150"/>
        <v>21669.12</v>
      </c>
      <c r="X332" s="3"/>
      <c r="Y332" s="6">
        <v>5235.04</v>
      </c>
      <c r="Z332" s="6">
        <v>1235.93</v>
      </c>
      <c r="AA332" s="6">
        <v>11220.21</v>
      </c>
      <c r="AB332" s="6">
        <v>1235.93</v>
      </c>
      <c r="AC332" s="1">
        <v>2582.26</v>
      </c>
      <c r="AD332" s="1">
        <v>1235.93</v>
      </c>
      <c r="AE332" s="1">
        <v>4002.94</v>
      </c>
      <c r="AF332" s="3">
        <v>1235.93</v>
      </c>
      <c r="AG332" s="1">
        <v>1332.26</v>
      </c>
      <c r="AH332" s="1">
        <v>1235.93</v>
      </c>
      <c r="AI332" s="1">
        <v>1583.47</v>
      </c>
      <c r="AJ332" s="1">
        <v>1235.93</v>
      </c>
      <c r="AK332" s="1">
        <v>1966.33</v>
      </c>
      <c r="AL332" s="1">
        <v>1311.14</v>
      </c>
      <c r="AM332" s="1">
        <v>1423.58</v>
      </c>
      <c r="AN332" s="1">
        <v>1311.14</v>
      </c>
      <c r="AO332" s="1">
        <v>3285.83</v>
      </c>
      <c r="AP332" s="1">
        <v>1311.14</v>
      </c>
      <c r="AQ332" s="1">
        <v>1423.58</v>
      </c>
      <c r="AR332" s="1">
        <v>5365.49</v>
      </c>
      <c r="AS332" s="1">
        <v>1136.23</v>
      </c>
      <c r="AT332" s="1">
        <v>2384.6</v>
      </c>
      <c r="AU332" s="1">
        <v>0</v>
      </c>
      <c r="AV332" s="1">
        <v>1311.14</v>
      </c>
      <c r="AW332" s="6">
        <f t="shared" si="151"/>
        <v>35191.73000000001</v>
      </c>
      <c r="AX332" s="6">
        <f t="shared" si="152"/>
        <v>20410.229999999996</v>
      </c>
      <c r="AY332" s="4">
        <f t="shared" si="153"/>
        <v>55601.96000000001</v>
      </c>
      <c r="AZ332" s="1"/>
      <c r="BA332" s="1"/>
      <c r="BB332" s="1"/>
      <c r="BC332" s="1"/>
      <c r="BD332" s="3">
        <f t="shared" si="146"/>
        <v>-6345.530000000013</v>
      </c>
      <c r="BE332" s="3">
        <f t="shared" si="147"/>
        <v>1258.890000000003</v>
      </c>
      <c r="BF332" s="94">
        <f t="shared" si="154"/>
        <v>-5086.64000000001</v>
      </c>
      <c r="BG332" s="81">
        <v>0</v>
      </c>
      <c r="BH332" s="81"/>
      <c r="BI332" s="80"/>
      <c r="BJ332" s="80"/>
      <c r="BK332" s="6">
        <f t="shared" si="120"/>
        <v>0</v>
      </c>
      <c r="BL332" s="94">
        <f>BF332+BK332</f>
        <v>-5086.64000000001</v>
      </c>
      <c r="BM332" s="96">
        <f aca="true" t="shared" si="156" ref="BM332:BM351">BF332+BK332</f>
        <v>-5086.64000000001</v>
      </c>
      <c r="BN332" s="104">
        <v>148097.35</v>
      </c>
    </row>
    <row r="333" spans="1:66" ht="15">
      <c r="A333" s="6">
        <v>331</v>
      </c>
      <c r="B333" s="31" t="s">
        <v>275</v>
      </c>
      <c r="C333" s="6">
        <v>531.1</v>
      </c>
      <c r="D333" s="6">
        <v>0</v>
      </c>
      <c r="E333" s="35">
        <f t="shared" si="139"/>
        <v>531.1</v>
      </c>
      <c r="F333" s="32">
        <v>3.1</v>
      </c>
      <c r="G333" s="32">
        <v>7.47</v>
      </c>
      <c r="H333" s="33">
        <f t="shared" si="140"/>
        <v>10.57</v>
      </c>
      <c r="I333" s="10">
        <f t="shared" si="141"/>
        <v>5613.727000000001</v>
      </c>
      <c r="J333" s="9">
        <f t="shared" si="142"/>
        <v>33682.36200000001</v>
      </c>
      <c r="K333" s="32">
        <v>3.32</v>
      </c>
      <c r="L333" s="32">
        <v>7.98</v>
      </c>
      <c r="M333" s="33">
        <f t="shared" si="155"/>
        <v>11.3</v>
      </c>
      <c r="N333" s="10">
        <f t="shared" si="145"/>
        <v>6001.43</v>
      </c>
      <c r="O333" s="9">
        <f t="shared" si="143"/>
        <v>36008.58</v>
      </c>
      <c r="P333" s="55">
        <f t="shared" si="144"/>
        <v>69690.94200000001</v>
      </c>
      <c r="Q333" s="8">
        <v>45886.56</v>
      </c>
      <c r="R333" s="55">
        <f t="shared" si="148"/>
        <v>23804.382000000012</v>
      </c>
      <c r="S333" s="112">
        <v>33552.72</v>
      </c>
      <c r="T333" s="3">
        <v>1593.75</v>
      </c>
      <c r="U333" s="1">
        <v>1202.31</v>
      </c>
      <c r="V333" s="82">
        <f t="shared" si="149"/>
        <v>19125</v>
      </c>
      <c r="W333" s="82">
        <f t="shared" si="150"/>
        <v>14427.72</v>
      </c>
      <c r="X333" s="3">
        <f>R333-S333</f>
        <v>-9748.337999999989</v>
      </c>
      <c r="Y333" s="6">
        <v>4642.53</v>
      </c>
      <c r="Z333" s="6">
        <v>1683.24</v>
      </c>
      <c r="AA333" s="6">
        <v>2272.47</v>
      </c>
      <c r="AB333" s="6">
        <v>7432.62</v>
      </c>
      <c r="AC333" s="1">
        <v>0</v>
      </c>
      <c r="AD333" s="1">
        <v>1401.57</v>
      </c>
      <c r="AE333" s="1">
        <v>0</v>
      </c>
      <c r="AF333" s="3">
        <v>1401.57</v>
      </c>
      <c r="AG333" s="1">
        <v>0</v>
      </c>
      <c r="AH333" s="1">
        <v>1401.57</v>
      </c>
      <c r="AI333" s="1">
        <v>251.21</v>
      </c>
      <c r="AJ333" s="1">
        <v>1401.57</v>
      </c>
      <c r="AK333" s="1">
        <v>810.33</v>
      </c>
      <c r="AL333" s="1">
        <v>1475.92</v>
      </c>
      <c r="AM333" s="1">
        <v>0</v>
      </c>
      <c r="AN333" s="1">
        <v>1475.92</v>
      </c>
      <c r="AO333" s="1">
        <v>5140.84</v>
      </c>
      <c r="AP333" s="1">
        <v>1475.92</v>
      </c>
      <c r="AQ333" s="1">
        <v>0</v>
      </c>
      <c r="AR333" s="1">
        <v>1475.92</v>
      </c>
      <c r="AS333" s="1">
        <v>1136.23</v>
      </c>
      <c r="AT333" s="1">
        <v>1475.92</v>
      </c>
      <c r="AU333" s="1">
        <v>0</v>
      </c>
      <c r="AV333" s="1">
        <v>1475.92</v>
      </c>
      <c r="AW333" s="6">
        <f t="shared" si="151"/>
        <v>14253.61</v>
      </c>
      <c r="AX333" s="6">
        <f t="shared" si="152"/>
        <v>23577.659999999996</v>
      </c>
      <c r="AY333" s="4">
        <f t="shared" si="153"/>
        <v>37831.27</v>
      </c>
      <c r="AZ333" s="1"/>
      <c r="BA333" s="1"/>
      <c r="BB333" s="1"/>
      <c r="BC333" s="1"/>
      <c r="BD333" s="3">
        <f t="shared" si="146"/>
        <v>4871.389999999999</v>
      </c>
      <c r="BE333" s="3">
        <f t="shared" si="147"/>
        <v>-9149.939999999997</v>
      </c>
      <c r="BF333" s="94">
        <f t="shared" si="154"/>
        <v>-4278.549999999997</v>
      </c>
      <c r="BG333" s="81">
        <v>0</v>
      </c>
      <c r="BH333" s="81"/>
      <c r="BI333" s="80"/>
      <c r="BJ333" s="80"/>
      <c r="BK333" s="6">
        <f aca="true" t="shared" si="157" ref="BK333:BK351">BG333+BH333+BI333+BJ333</f>
        <v>0</v>
      </c>
      <c r="BL333" s="94">
        <f>BF333+BK333</f>
        <v>-4278.549999999997</v>
      </c>
      <c r="BM333" s="96">
        <f t="shared" si="156"/>
        <v>-4278.549999999997</v>
      </c>
      <c r="BN333" s="104">
        <v>241198.89</v>
      </c>
    </row>
    <row r="334" spans="1:66" ht="15">
      <c r="A334" s="6">
        <v>332</v>
      </c>
      <c r="B334" s="31" t="s">
        <v>276</v>
      </c>
      <c r="C334" s="6">
        <v>529.8</v>
      </c>
      <c r="D334" s="6">
        <v>0</v>
      </c>
      <c r="E334" s="35">
        <f t="shared" si="139"/>
        <v>529.8</v>
      </c>
      <c r="F334" s="32">
        <v>3.1</v>
      </c>
      <c r="G334" s="32">
        <v>7.47</v>
      </c>
      <c r="H334" s="33">
        <f t="shared" si="140"/>
        <v>10.57</v>
      </c>
      <c r="I334" s="10">
        <f t="shared" si="141"/>
        <v>5599.986</v>
      </c>
      <c r="J334" s="9">
        <f t="shared" si="142"/>
        <v>33599.916</v>
      </c>
      <c r="K334" s="32">
        <v>3.32</v>
      </c>
      <c r="L334" s="32">
        <v>7.98</v>
      </c>
      <c r="M334" s="33">
        <f t="shared" si="155"/>
        <v>11.3</v>
      </c>
      <c r="N334" s="10">
        <f t="shared" si="145"/>
        <v>5986.74</v>
      </c>
      <c r="O334" s="9">
        <f t="shared" si="143"/>
        <v>35920.44</v>
      </c>
      <c r="P334" s="55">
        <f t="shared" si="144"/>
        <v>69520.356</v>
      </c>
      <c r="Q334" s="8">
        <v>49471.85</v>
      </c>
      <c r="R334" s="55">
        <f t="shared" si="148"/>
        <v>20048.506</v>
      </c>
      <c r="S334" s="112">
        <v>31321.56</v>
      </c>
      <c r="T334" s="3">
        <v>1487.77</v>
      </c>
      <c r="U334" s="1">
        <v>1122.36</v>
      </c>
      <c r="V334" s="82">
        <f t="shared" si="149"/>
        <v>17853.239999999998</v>
      </c>
      <c r="W334" s="82">
        <f t="shared" si="150"/>
        <v>13468.32</v>
      </c>
      <c r="X334" s="3">
        <f>R334-S334</f>
        <v>-11273.054</v>
      </c>
      <c r="Y334" s="6">
        <v>3902.78</v>
      </c>
      <c r="Z334" s="6">
        <v>1221.36</v>
      </c>
      <c r="AA334" s="6">
        <v>0</v>
      </c>
      <c r="AB334" s="6">
        <v>1221.36</v>
      </c>
      <c r="AC334" s="1">
        <v>0</v>
      </c>
      <c r="AD334" s="1">
        <v>1221.36</v>
      </c>
      <c r="AE334" s="1">
        <v>0</v>
      </c>
      <c r="AF334" s="3">
        <v>1221.36</v>
      </c>
      <c r="AG334" s="1">
        <v>0</v>
      </c>
      <c r="AH334" s="1">
        <v>1221.36</v>
      </c>
      <c r="AI334" s="1">
        <v>251.21</v>
      </c>
      <c r="AJ334" s="1">
        <v>1221.36</v>
      </c>
      <c r="AK334" s="1">
        <v>860.82</v>
      </c>
      <c r="AL334" s="1">
        <v>1295.53</v>
      </c>
      <c r="AM334" s="1">
        <v>0</v>
      </c>
      <c r="AN334" s="1">
        <v>1295.53</v>
      </c>
      <c r="AO334" s="1">
        <v>1995.09</v>
      </c>
      <c r="AP334" s="1">
        <v>1832.26</v>
      </c>
      <c r="AQ334" s="1">
        <v>0</v>
      </c>
      <c r="AR334" s="1">
        <v>5768.56</v>
      </c>
      <c r="AS334" s="1">
        <v>1136.23</v>
      </c>
      <c r="AT334" s="1">
        <v>1295.53</v>
      </c>
      <c r="AU334" s="1">
        <v>0</v>
      </c>
      <c r="AV334" s="1">
        <v>1295.53</v>
      </c>
      <c r="AW334" s="6">
        <f t="shared" si="151"/>
        <v>8146.129999999999</v>
      </c>
      <c r="AX334" s="6">
        <f t="shared" si="152"/>
        <v>20111.1</v>
      </c>
      <c r="AY334" s="4">
        <f t="shared" si="153"/>
        <v>28257.229999999996</v>
      </c>
      <c r="AZ334" s="1"/>
      <c r="BA334" s="1"/>
      <c r="BB334" s="1"/>
      <c r="BC334" s="1"/>
      <c r="BD334" s="3">
        <f t="shared" si="146"/>
        <v>9707.109999999999</v>
      </c>
      <c r="BE334" s="3">
        <f t="shared" si="147"/>
        <v>-6642.779999999999</v>
      </c>
      <c r="BF334" s="13">
        <f t="shared" si="154"/>
        <v>3064.33</v>
      </c>
      <c r="BG334" s="81">
        <v>1585.77</v>
      </c>
      <c r="BH334" s="61"/>
      <c r="BI334" s="59"/>
      <c r="BJ334" s="59"/>
      <c r="BK334" s="1">
        <f t="shared" si="157"/>
        <v>1585.77</v>
      </c>
      <c r="BL334" s="91"/>
      <c r="BM334" s="101">
        <f t="shared" si="156"/>
        <v>4650.1</v>
      </c>
      <c r="BN334" s="104">
        <v>194385.05</v>
      </c>
    </row>
    <row r="335" spans="1:66" ht="15">
      <c r="A335" s="6">
        <v>333</v>
      </c>
      <c r="B335" s="31" t="s">
        <v>277</v>
      </c>
      <c r="C335" s="6">
        <v>400.1</v>
      </c>
      <c r="D335" s="6">
        <v>0</v>
      </c>
      <c r="E335" s="35">
        <f t="shared" si="139"/>
        <v>400.1</v>
      </c>
      <c r="F335" s="32">
        <v>3.1</v>
      </c>
      <c r="G335" s="32">
        <v>7.47</v>
      </c>
      <c r="H335" s="33">
        <f t="shared" si="140"/>
        <v>10.57</v>
      </c>
      <c r="I335" s="10">
        <f t="shared" si="141"/>
        <v>4229.057000000001</v>
      </c>
      <c r="J335" s="9">
        <f t="shared" si="142"/>
        <v>25374.342000000004</v>
      </c>
      <c r="K335" s="32">
        <v>3.32</v>
      </c>
      <c r="L335" s="75">
        <v>3.76</v>
      </c>
      <c r="M335" s="33">
        <f t="shared" si="155"/>
        <v>7.08</v>
      </c>
      <c r="N335" s="10">
        <f t="shared" si="145"/>
        <v>2832.708</v>
      </c>
      <c r="O335" s="9">
        <f t="shared" si="143"/>
        <v>16996.248</v>
      </c>
      <c r="P335" s="55">
        <f t="shared" si="144"/>
        <v>42370.590000000004</v>
      </c>
      <c r="Q335" s="8">
        <v>14036.43</v>
      </c>
      <c r="R335" s="55">
        <f t="shared" si="148"/>
        <v>28334.160000000003</v>
      </c>
      <c r="S335" s="111">
        <v>28334.16</v>
      </c>
      <c r="T335" s="3">
        <v>1832.68</v>
      </c>
      <c r="U335" s="1">
        <v>1368.72</v>
      </c>
      <c r="V335" s="82">
        <v>11909.52</v>
      </c>
      <c r="W335" s="82">
        <f t="shared" si="150"/>
        <v>16424.64</v>
      </c>
      <c r="X335" s="3"/>
      <c r="Y335" s="6">
        <v>2242.25</v>
      </c>
      <c r="Z335" s="6">
        <v>1226.28</v>
      </c>
      <c r="AA335" s="6">
        <v>3808.61</v>
      </c>
      <c r="AB335" s="6">
        <v>1150.38</v>
      </c>
      <c r="AC335" s="1">
        <v>2925.04</v>
      </c>
      <c r="AD335" s="1">
        <v>965.85</v>
      </c>
      <c r="AE335" s="1">
        <v>2242.25</v>
      </c>
      <c r="AF335" s="3">
        <v>2836.33</v>
      </c>
      <c r="AG335" s="1">
        <v>992.25</v>
      </c>
      <c r="AH335" s="1">
        <v>965.85</v>
      </c>
      <c r="AI335" s="1">
        <v>209.34</v>
      </c>
      <c r="AJ335" s="1">
        <v>2650.03</v>
      </c>
      <c r="AK335" s="1">
        <v>716.75</v>
      </c>
      <c r="AL335" s="1">
        <v>1021.86</v>
      </c>
      <c r="AM335" s="1">
        <v>0</v>
      </c>
      <c r="AN335" s="1">
        <v>1021.86</v>
      </c>
      <c r="AO335" s="1">
        <v>1795.58</v>
      </c>
      <c r="AP335" s="1">
        <v>1558.59</v>
      </c>
      <c r="AQ335" s="1">
        <v>31717.68</v>
      </c>
      <c r="AR335" s="1">
        <v>1440.54</v>
      </c>
      <c r="AS335" s="1">
        <v>0</v>
      </c>
      <c r="AT335" s="1">
        <v>1021.86</v>
      </c>
      <c r="AU335" s="1">
        <v>3139.65</v>
      </c>
      <c r="AV335" s="1">
        <v>1021.86</v>
      </c>
      <c r="AW335" s="6">
        <f t="shared" si="151"/>
        <v>49789.4</v>
      </c>
      <c r="AX335" s="6">
        <f t="shared" si="152"/>
        <v>16881.290000000005</v>
      </c>
      <c r="AY335" s="4">
        <f t="shared" si="153"/>
        <v>66670.69</v>
      </c>
      <c r="AZ335" s="1"/>
      <c r="BA335" s="1"/>
      <c r="BB335" s="1"/>
      <c r="BC335" s="1"/>
      <c r="BD335" s="3">
        <f t="shared" si="146"/>
        <v>-37879.880000000005</v>
      </c>
      <c r="BE335" s="3">
        <f t="shared" si="147"/>
        <v>-456.6500000000051</v>
      </c>
      <c r="BF335" s="94">
        <f t="shared" si="154"/>
        <v>-38336.53000000001</v>
      </c>
      <c r="BG335" s="81">
        <v>0</v>
      </c>
      <c r="BH335" s="81"/>
      <c r="BI335" s="80"/>
      <c r="BJ335" s="80"/>
      <c r="BK335" s="6">
        <f t="shared" si="157"/>
        <v>0</v>
      </c>
      <c r="BL335" s="94">
        <f>BF335+BK335</f>
        <v>-38336.53000000001</v>
      </c>
      <c r="BM335" s="96">
        <f t="shared" si="156"/>
        <v>-38336.53000000001</v>
      </c>
      <c r="BN335" s="104">
        <v>7681.66</v>
      </c>
    </row>
    <row r="336" spans="1:66" ht="15">
      <c r="A336" s="6">
        <v>334</v>
      </c>
      <c r="B336" s="31" t="s">
        <v>278</v>
      </c>
      <c r="C336" s="6">
        <v>5925.6</v>
      </c>
      <c r="D336" s="6">
        <v>0</v>
      </c>
      <c r="E336" s="35">
        <f t="shared" si="139"/>
        <v>5925.6</v>
      </c>
      <c r="F336" s="32">
        <v>3.1</v>
      </c>
      <c r="G336" s="32">
        <v>8.4</v>
      </c>
      <c r="H336" s="33">
        <f t="shared" si="140"/>
        <v>11.5</v>
      </c>
      <c r="I336" s="10">
        <f t="shared" si="141"/>
        <v>68144.40000000001</v>
      </c>
      <c r="J336" s="9">
        <f t="shared" si="142"/>
        <v>408866.4</v>
      </c>
      <c r="K336" s="32">
        <v>3.32</v>
      </c>
      <c r="L336" s="32">
        <v>8.97</v>
      </c>
      <c r="M336" s="33">
        <f t="shared" si="155"/>
        <v>12.290000000000001</v>
      </c>
      <c r="N336" s="10">
        <f t="shared" si="145"/>
        <v>72825.62400000001</v>
      </c>
      <c r="O336" s="9">
        <f t="shared" si="143"/>
        <v>436953.74400000006</v>
      </c>
      <c r="P336" s="55">
        <f t="shared" si="144"/>
        <v>845820.1440000001</v>
      </c>
      <c r="Q336" s="8"/>
      <c r="R336" s="55">
        <f t="shared" si="148"/>
        <v>845820.1440000001</v>
      </c>
      <c r="S336" s="111">
        <v>845109.12</v>
      </c>
      <c r="T336" s="3">
        <v>41472.09</v>
      </c>
      <c r="U336" s="1">
        <v>28953.67</v>
      </c>
      <c r="V336" s="82">
        <f t="shared" si="149"/>
        <v>497665.07999999996</v>
      </c>
      <c r="W336" s="82">
        <f t="shared" si="150"/>
        <v>347444.04</v>
      </c>
      <c r="X336" s="3"/>
      <c r="Y336" s="6">
        <v>19538.26</v>
      </c>
      <c r="Z336" s="6">
        <v>13291.63</v>
      </c>
      <c r="AA336" s="6">
        <v>21730.31</v>
      </c>
      <c r="AB336" s="6">
        <v>19760.31</v>
      </c>
      <c r="AC336" s="1">
        <v>17547.85</v>
      </c>
      <c r="AD336" s="1">
        <v>24271.22</v>
      </c>
      <c r="AE336" s="1">
        <v>37796.83</v>
      </c>
      <c r="AF336" s="3">
        <v>22659.38</v>
      </c>
      <c r="AG336" s="1">
        <v>16347.64</v>
      </c>
      <c r="AH336" s="1">
        <v>15075.03</v>
      </c>
      <c r="AI336" s="1">
        <v>15510.93</v>
      </c>
      <c r="AJ336" s="1">
        <v>18771.54</v>
      </c>
      <c r="AK336" s="1">
        <v>19717.22</v>
      </c>
      <c r="AL336" s="1">
        <v>17055.7</v>
      </c>
      <c r="AM336" s="1">
        <v>15702.84</v>
      </c>
      <c r="AN336" s="1">
        <v>21078.63</v>
      </c>
      <c r="AO336" s="1">
        <v>15702.84</v>
      </c>
      <c r="AP336" s="1">
        <v>17115.35</v>
      </c>
      <c r="AQ336" s="1">
        <v>15702.84</v>
      </c>
      <c r="AR336" s="1">
        <v>15369.54</v>
      </c>
      <c r="AS336" s="1">
        <v>28443.39</v>
      </c>
      <c r="AT336" s="1">
        <v>27699.18</v>
      </c>
      <c r="AU336" s="1">
        <v>22961.74</v>
      </c>
      <c r="AV336" s="1">
        <v>57047.27</v>
      </c>
      <c r="AW336" s="6">
        <f t="shared" si="151"/>
        <v>246702.69</v>
      </c>
      <c r="AX336" s="6">
        <f t="shared" si="152"/>
        <v>269194.78</v>
      </c>
      <c r="AY336" s="4">
        <f t="shared" si="153"/>
        <v>515897.47000000003</v>
      </c>
      <c r="AZ336" s="1"/>
      <c r="BA336" s="1"/>
      <c r="BB336" s="1"/>
      <c r="BC336" s="1"/>
      <c r="BD336" s="3">
        <f t="shared" si="146"/>
        <v>250962.38999999996</v>
      </c>
      <c r="BE336" s="3">
        <f t="shared" si="147"/>
        <v>78249.25999999995</v>
      </c>
      <c r="BF336" s="13">
        <f t="shared" si="154"/>
        <v>329211.6499999999</v>
      </c>
      <c r="BG336" s="81">
        <v>152229.53</v>
      </c>
      <c r="BH336" s="81"/>
      <c r="BI336" s="80">
        <v>2994</v>
      </c>
      <c r="BJ336" s="80"/>
      <c r="BK336" s="1">
        <f t="shared" si="157"/>
        <v>155223.53</v>
      </c>
      <c r="BL336" s="91"/>
      <c r="BM336" s="101">
        <f t="shared" si="156"/>
        <v>484435.17999999993</v>
      </c>
      <c r="BN336" s="104">
        <v>1264251.23</v>
      </c>
    </row>
    <row r="337" spans="1:66" ht="15">
      <c r="A337" s="6">
        <v>335</v>
      </c>
      <c r="B337" s="31" t="s">
        <v>279</v>
      </c>
      <c r="C337" s="6">
        <v>3834.5</v>
      </c>
      <c r="D337" s="6">
        <v>0</v>
      </c>
      <c r="E337" s="35">
        <f t="shared" si="139"/>
        <v>3834.5</v>
      </c>
      <c r="F337" s="32">
        <v>3.1</v>
      </c>
      <c r="G337" s="32">
        <v>8.4</v>
      </c>
      <c r="H337" s="33">
        <f t="shared" si="140"/>
        <v>11.5</v>
      </c>
      <c r="I337" s="10">
        <f t="shared" si="141"/>
        <v>44096.75</v>
      </c>
      <c r="J337" s="9">
        <f t="shared" si="142"/>
        <v>264580.5</v>
      </c>
      <c r="K337" s="32">
        <v>3.32</v>
      </c>
      <c r="L337" s="32">
        <v>8.97</v>
      </c>
      <c r="M337" s="33">
        <f t="shared" si="155"/>
        <v>12.290000000000001</v>
      </c>
      <c r="N337" s="10">
        <f t="shared" si="145"/>
        <v>47126.005000000005</v>
      </c>
      <c r="O337" s="9">
        <f t="shared" si="143"/>
        <v>282756.03</v>
      </c>
      <c r="P337" s="55">
        <f t="shared" si="144"/>
        <v>547336.53</v>
      </c>
      <c r="Q337" s="8"/>
      <c r="R337" s="55">
        <f t="shared" si="148"/>
        <v>547336.53</v>
      </c>
      <c r="S337" s="111">
        <v>546876.42</v>
      </c>
      <c r="T337" s="3">
        <v>26836.9</v>
      </c>
      <c r="U337" s="1">
        <v>18736.13</v>
      </c>
      <c r="V337" s="82">
        <f t="shared" si="149"/>
        <v>322042.80000000005</v>
      </c>
      <c r="W337" s="82">
        <f t="shared" si="150"/>
        <v>224833.56</v>
      </c>
      <c r="X337" s="3"/>
      <c r="Y337" s="6">
        <v>15109.24</v>
      </c>
      <c r="Z337" s="6">
        <v>7731.62</v>
      </c>
      <c r="AA337" s="6">
        <v>14065.92</v>
      </c>
      <c r="AB337" s="6">
        <v>7731.62</v>
      </c>
      <c r="AC337" s="1">
        <v>10590.58</v>
      </c>
      <c r="AD337" s="1">
        <v>20642.17</v>
      </c>
      <c r="AE337" s="1">
        <v>25866</v>
      </c>
      <c r="AF337" s="3">
        <v>8447.26</v>
      </c>
      <c r="AG337" s="1">
        <v>54942.43</v>
      </c>
      <c r="AH337" s="1">
        <v>9390.04</v>
      </c>
      <c r="AI337" s="1">
        <v>131076.56</v>
      </c>
      <c r="AJ337" s="1">
        <v>13501</v>
      </c>
      <c r="AK337" s="1">
        <v>70252.11</v>
      </c>
      <c r="AL337" s="1">
        <v>20488.02</v>
      </c>
      <c r="AM337" s="1">
        <v>16059.66</v>
      </c>
      <c r="AN337" s="1">
        <v>31855.34</v>
      </c>
      <c r="AO337" s="1">
        <v>59219.22</v>
      </c>
      <c r="AP337" s="1">
        <v>-10436.03</v>
      </c>
      <c r="AQ337" s="1">
        <v>11149.32</v>
      </c>
      <c r="AR337" s="1">
        <v>11938.5</v>
      </c>
      <c r="AS337" s="1">
        <v>10600.13</v>
      </c>
      <c r="AT337" s="1">
        <v>12281.82</v>
      </c>
      <c r="AU337" s="1">
        <v>13675.42</v>
      </c>
      <c r="AV337" s="1">
        <v>32153.14</v>
      </c>
      <c r="AW337" s="6">
        <f t="shared" si="151"/>
        <v>432606.58999999997</v>
      </c>
      <c r="AX337" s="6">
        <f t="shared" si="152"/>
        <v>165724.5</v>
      </c>
      <c r="AY337" s="4">
        <f t="shared" si="153"/>
        <v>598331.09</v>
      </c>
      <c r="AZ337" s="1"/>
      <c r="BA337" s="1"/>
      <c r="BB337" s="1"/>
      <c r="BC337" s="1"/>
      <c r="BD337" s="3">
        <f t="shared" si="146"/>
        <v>-110563.78999999992</v>
      </c>
      <c r="BE337" s="3">
        <f t="shared" si="147"/>
        <v>59109.06</v>
      </c>
      <c r="BF337" s="94">
        <f t="shared" si="154"/>
        <v>-51454.72999999992</v>
      </c>
      <c r="BG337" s="81">
        <v>47540.69</v>
      </c>
      <c r="BH337" s="81">
        <v>6000</v>
      </c>
      <c r="BI337" s="80"/>
      <c r="BJ337" s="80"/>
      <c r="BK337" s="6">
        <f t="shared" si="157"/>
        <v>53540.69</v>
      </c>
      <c r="BL337" s="13">
        <v>0</v>
      </c>
      <c r="BM337" s="101">
        <f t="shared" si="156"/>
        <v>2085.960000000079</v>
      </c>
      <c r="BN337" s="104">
        <v>185273.05</v>
      </c>
    </row>
    <row r="338" spans="1:66" ht="15">
      <c r="A338" s="6">
        <v>336</v>
      </c>
      <c r="B338" s="19" t="s">
        <v>280</v>
      </c>
      <c r="C338" s="6">
        <v>453.3</v>
      </c>
      <c r="D338" s="6">
        <v>0</v>
      </c>
      <c r="E338" s="35">
        <f t="shared" si="139"/>
        <v>453.3</v>
      </c>
      <c r="F338" s="48">
        <v>3.1</v>
      </c>
      <c r="G338" s="48">
        <v>6.47</v>
      </c>
      <c r="H338" s="49">
        <f t="shared" si="140"/>
        <v>9.57</v>
      </c>
      <c r="I338" s="10">
        <f t="shared" si="141"/>
        <v>4338.081</v>
      </c>
      <c r="J338" s="9">
        <f t="shared" si="142"/>
        <v>26028.486</v>
      </c>
      <c r="K338" s="32">
        <v>3.32</v>
      </c>
      <c r="L338" s="32">
        <v>6.9</v>
      </c>
      <c r="M338" s="49">
        <f t="shared" si="155"/>
        <v>10.22</v>
      </c>
      <c r="N338" s="10">
        <f t="shared" si="145"/>
        <v>4632.726000000001</v>
      </c>
      <c r="O338" s="9">
        <f t="shared" si="143"/>
        <v>27796.356000000003</v>
      </c>
      <c r="P338" s="55">
        <f t="shared" si="144"/>
        <v>53824.842000000004</v>
      </c>
      <c r="Q338" s="8">
        <v>1402.44</v>
      </c>
      <c r="R338" s="55">
        <f t="shared" si="148"/>
        <v>52422.402</v>
      </c>
      <c r="S338" s="111">
        <v>52395.18</v>
      </c>
      <c r="T338" s="3">
        <v>0</v>
      </c>
      <c r="U338" s="1">
        <v>4366.27</v>
      </c>
      <c r="V338" s="82">
        <f t="shared" si="149"/>
        <v>0</v>
      </c>
      <c r="W338" s="82">
        <f t="shared" si="150"/>
        <v>52395.240000000005</v>
      </c>
      <c r="X338" s="3"/>
      <c r="Y338" s="6">
        <v>0</v>
      </c>
      <c r="Z338" s="6">
        <v>1421.22</v>
      </c>
      <c r="AA338" s="6"/>
      <c r="AB338" s="6">
        <v>893</v>
      </c>
      <c r="AC338" s="1">
        <v>0</v>
      </c>
      <c r="AD338" s="1">
        <v>3893</v>
      </c>
      <c r="AE338" s="1"/>
      <c r="AF338" s="3">
        <v>893</v>
      </c>
      <c r="AG338" s="1">
        <v>0</v>
      </c>
      <c r="AH338" s="1">
        <v>893</v>
      </c>
      <c r="AI338" s="1">
        <v>0</v>
      </c>
      <c r="AJ338" s="1">
        <v>26839.02</v>
      </c>
      <c r="AK338" s="1">
        <v>0</v>
      </c>
      <c r="AL338" s="1">
        <v>10838.45</v>
      </c>
      <c r="AM338" s="1">
        <v>0</v>
      </c>
      <c r="AN338" s="1">
        <v>956.46</v>
      </c>
      <c r="AO338" s="1">
        <v>0</v>
      </c>
      <c r="AP338" s="1">
        <v>2117.74</v>
      </c>
      <c r="AQ338" s="1">
        <v>0</v>
      </c>
      <c r="AR338" s="1">
        <v>956.46</v>
      </c>
      <c r="AS338" s="1">
        <v>0</v>
      </c>
      <c r="AT338" s="1">
        <v>4073.74</v>
      </c>
      <c r="AU338" s="1">
        <v>0</v>
      </c>
      <c r="AV338" s="1">
        <v>3875.04</v>
      </c>
      <c r="AW338" s="6">
        <f t="shared" si="151"/>
        <v>0</v>
      </c>
      <c r="AX338" s="6">
        <f t="shared" si="152"/>
        <v>57650.13</v>
      </c>
      <c r="AY338" s="4">
        <f t="shared" si="153"/>
        <v>57650.13</v>
      </c>
      <c r="AZ338" s="1"/>
      <c r="BA338" s="1"/>
      <c r="BB338" s="1"/>
      <c r="BC338" s="1"/>
      <c r="BD338" s="3">
        <f t="shared" si="146"/>
        <v>0</v>
      </c>
      <c r="BE338" s="3">
        <f t="shared" si="147"/>
        <v>-5254.889999999992</v>
      </c>
      <c r="BF338" s="94">
        <f t="shared" si="154"/>
        <v>-5254.889999999992</v>
      </c>
      <c r="BG338" s="81">
        <v>0</v>
      </c>
      <c r="BH338" s="81"/>
      <c r="BI338" s="80"/>
      <c r="BJ338" s="80"/>
      <c r="BK338" s="6">
        <f t="shared" si="157"/>
        <v>0</v>
      </c>
      <c r="BL338" s="94">
        <f>BF338+BK338</f>
        <v>-5254.889999999992</v>
      </c>
      <c r="BM338" s="96">
        <f t="shared" si="156"/>
        <v>-5254.889999999992</v>
      </c>
      <c r="BN338" s="104">
        <v>205634.29</v>
      </c>
    </row>
    <row r="339" spans="1:66" ht="15">
      <c r="A339" s="6">
        <v>337</v>
      </c>
      <c r="B339" s="19" t="s">
        <v>281</v>
      </c>
      <c r="C339" s="6">
        <v>510.7</v>
      </c>
      <c r="D339" s="6">
        <v>0</v>
      </c>
      <c r="E339" s="35">
        <f t="shared" si="139"/>
        <v>510.7</v>
      </c>
      <c r="F339" s="48">
        <v>3.1</v>
      </c>
      <c r="G339" s="48">
        <v>6.47</v>
      </c>
      <c r="H339" s="49">
        <f t="shared" si="140"/>
        <v>9.57</v>
      </c>
      <c r="I339" s="10">
        <f t="shared" si="141"/>
        <v>4887.399</v>
      </c>
      <c r="J339" s="9">
        <f t="shared" si="142"/>
        <v>29324.394</v>
      </c>
      <c r="K339" s="32">
        <v>3.32</v>
      </c>
      <c r="L339" s="32">
        <v>6.9</v>
      </c>
      <c r="M339" s="49">
        <f t="shared" si="155"/>
        <v>10.22</v>
      </c>
      <c r="N339" s="10">
        <f t="shared" si="145"/>
        <v>5219.354</v>
      </c>
      <c r="O339" s="9">
        <f t="shared" si="143"/>
        <v>31316.124000000003</v>
      </c>
      <c r="P339" s="55">
        <f t="shared" si="144"/>
        <v>60640.518000000004</v>
      </c>
      <c r="Q339" s="8">
        <v>6.39</v>
      </c>
      <c r="R339" s="55">
        <f t="shared" si="148"/>
        <v>60634.128000000004</v>
      </c>
      <c r="S339" s="111">
        <v>60603.51</v>
      </c>
      <c r="T339" s="3">
        <v>0</v>
      </c>
      <c r="U339" s="1">
        <v>5050.29</v>
      </c>
      <c r="V339" s="82">
        <f t="shared" si="149"/>
        <v>0</v>
      </c>
      <c r="W339" s="82">
        <f t="shared" si="150"/>
        <v>60603.479999999996</v>
      </c>
      <c r="X339" s="3"/>
      <c r="Y339" s="6">
        <v>0</v>
      </c>
      <c r="Z339" s="6">
        <v>1006.08</v>
      </c>
      <c r="AA339" s="6"/>
      <c r="AB339" s="6">
        <v>1006.08</v>
      </c>
      <c r="AC339" s="1">
        <v>0</v>
      </c>
      <c r="AD339" s="1">
        <v>11717.41</v>
      </c>
      <c r="AE339" s="1"/>
      <c r="AF339" s="3">
        <v>1006.08</v>
      </c>
      <c r="AG339" s="1">
        <v>0</v>
      </c>
      <c r="AH339" s="1">
        <v>1006.08</v>
      </c>
      <c r="AI339" s="1">
        <v>0</v>
      </c>
      <c r="AJ339" s="1">
        <v>1215.42</v>
      </c>
      <c r="AK339" s="1">
        <v>0</v>
      </c>
      <c r="AL339" s="1">
        <v>1077.58</v>
      </c>
      <c r="AM339" s="1">
        <v>0</v>
      </c>
      <c r="AN339" s="1">
        <v>1077.58</v>
      </c>
      <c r="AO339" s="1">
        <v>0</v>
      </c>
      <c r="AP339" s="1">
        <v>1077.58</v>
      </c>
      <c r="AQ339" s="1">
        <v>0</v>
      </c>
      <c r="AR339" s="1">
        <v>1878.73</v>
      </c>
      <c r="AS339" s="1">
        <v>0</v>
      </c>
      <c r="AT339" s="1">
        <v>1077.58</v>
      </c>
      <c r="AU339" s="1">
        <v>0</v>
      </c>
      <c r="AV339" s="1">
        <v>3023.3</v>
      </c>
      <c r="AW339" s="6">
        <f t="shared" si="151"/>
        <v>0</v>
      </c>
      <c r="AX339" s="6">
        <f t="shared" si="152"/>
        <v>26169.500000000004</v>
      </c>
      <c r="AY339" s="4">
        <f t="shared" si="153"/>
        <v>26169.500000000004</v>
      </c>
      <c r="AZ339" s="1"/>
      <c r="BA339" s="1"/>
      <c r="BB339" s="1"/>
      <c r="BC339" s="1"/>
      <c r="BD339" s="3">
        <f t="shared" si="146"/>
        <v>0</v>
      </c>
      <c r="BE339" s="3">
        <f t="shared" si="147"/>
        <v>34433.979999999996</v>
      </c>
      <c r="BF339" s="13">
        <f t="shared" si="154"/>
        <v>34433.979999999996</v>
      </c>
      <c r="BG339" s="81">
        <v>0</v>
      </c>
      <c r="BH339" s="61"/>
      <c r="BI339" s="59"/>
      <c r="BJ339" s="59"/>
      <c r="BK339" s="1">
        <f t="shared" si="157"/>
        <v>0</v>
      </c>
      <c r="BL339" s="91"/>
      <c r="BM339" s="101">
        <f t="shared" si="156"/>
        <v>34433.979999999996</v>
      </c>
      <c r="BN339" s="104">
        <v>343049.88</v>
      </c>
    </row>
    <row r="340" spans="1:66" ht="15">
      <c r="A340" s="6">
        <v>338</v>
      </c>
      <c r="B340" s="40" t="s">
        <v>282</v>
      </c>
      <c r="C340" s="6">
        <v>479.7</v>
      </c>
      <c r="D340" s="6">
        <v>0</v>
      </c>
      <c r="E340" s="35">
        <f t="shared" si="139"/>
        <v>479.7</v>
      </c>
      <c r="F340" s="41">
        <v>3.1</v>
      </c>
      <c r="G340" s="41">
        <v>3.61</v>
      </c>
      <c r="H340" s="42">
        <f t="shared" si="140"/>
        <v>6.71</v>
      </c>
      <c r="I340" s="10">
        <f t="shared" si="141"/>
        <v>3218.787</v>
      </c>
      <c r="J340" s="9">
        <f t="shared" si="142"/>
        <v>19312.721999999998</v>
      </c>
      <c r="K340" s="32">
        <v>3.32</v>
      </c>
      <c r="L340" s="32">
        <v>3.86</v>
      </c>
      <c r="M340" s="42">
        <f t="shared" si="155"/>
        <v>7.18</v>
      </c>
      <c r="N340" s="10">
        <f t="shared" si="145"/>
        <v>3444.2459999999996</v>
      </c>
      <c r="O340" s="9">
        <f t="shared" si="143"/>
        <v>20665.476</v>
      </c>
      <c r="P340" s="55">
        <f t="shared" si="144"/>
        <v>39978.198</v>
      </c>
      <c r="Q340" s="8">
        <v>37599.38</v>
      </c>
      <c r="R340" s="55">
        <f t="shared" si="148"/>
        <v>2378.8179999999993</v>
      </c>
      <c r="S340" s="112">
        <v>28611.24</v>
      </c>
      <c r="T340" s="3">
        <v>0</v>
      </c>
      <c r="U340" s="1">
        <v>2384.27</v>
      </c>
      <c r="V340" s="82">
        <f t="shared" si="149"/>
        <v>0</v>
      </c>
      <c r="W340" s="82">
        <f t="shared" si="150"/>
        <v>28611.239999999998</v>
      </c>
      <c r="X340" s="3">
        <f>R340-S340</f>
        <v>-26232.422000000002</v>
      </c>
      <c r="Y340" s="6">
        <v>0</v>
      </c>
      <c r="Z340" s="6">
        <v>5622.66</v>
      </c>
      <c r="AA340" s="6"/>
      <c r="AB340" s="6">
        <v>3872.66</v>
      </c>
      <c r="AC340" s="1">
        <v>0</v>
      </c>
      <c r="AD340" s="1">
        <v>3497.66</v>
      </c>
      <c r="AE340" s="1"/>
      <c r="AF340" s="3">
        <v>2372.66</v>
      </c>
      <c r="AG340" s="1">
        <v>0</v>
      </c>
      <c r="AH340" s="1">
        <v>1122.66</v>
      </c>
      <c r="AI340" s="1">
        <v>0</v>
      </c>
      <c r="AJ340" s="1">
        <v>1332</v>
      </c>
      <c r="AK340" s="1">
        <v>0</v>
      </c>
      <c r="AL340" s="1">
        <v>1189.82</v>
      </c>
      <c r="AM340" s="1">
        <v>0</v>
      </c>
      <c r="AN340" s="1">
        <v>1189.82</v>
      </c>
      <c r="AO340" s="1">
        <v>0</v>
      </c>
      <c r="AP340" s="1">
        <v>1189.82</v>
      </c>
      <c r="AQ340" s="1">
        <v>0</v>
      </c>
      <c r="AR340" s="1">
        <v>1608.5</v>
      </c>
      <c r="AS340" s="1">
        <v>0</v>
      </c>
      <c r="AT340" s="1">
        <v>3241.97</v>
      </c>
      <c r="AU340" s="1">
        <v>0</v>
      </c>
      <c r="AV340" s="1">
        <v>1814.82</v>
      </c>
      <c r="AW340" s="6">
        <f t="shared" si="151"/>
        <v>0</v>
      </c>
      <c r="AX340" s="6">
        <f t="shared" si="152"/>
        <v>28055.05</v>
      </c>
      <c r="AY340" s="4">
        <f t="shared" si="153"/>
        <v>28055.05</v>
      </c>
      <c r="AZ340" s="1"/>
      <c r="BA340" s="1"/>
      <c r="BB340" s="1"/>
      <c r="BC340" s="1"/>
      <c r="BD340" s="3">
        <f t="shared" si="146"/>
        <v>0</v>
      </c>
      <c r="BE340" s="3">
        <f t="shared" si="147"/>
        <v>556.1899999999987</v>
      </c>
      <c r="BF340" s="13">
        <f t="shared" si="154"/>
        <v>556.1899999999987</v>
      </c>
      <c r="BG340" s="81">
        <v>0</v>
      </c>
      <c r="BH340" s="81"/>
      <c r="BI340" s="80"/>
      <c r="BJ340" s="80"/>
      <c r="BK340" s="1">
        <f t="shared" si="157"/>
        <v>0</v>
      </c>
      <c r="BL340" s="91"/>
      <c r="BM340" s="101">
        <f t="shared" si="156"/>
        <v>556.1899999999987</v>
      </c>
      <c r="BN340" s="104">
        <v>173927.45</v>
      </c>
    </row>
    <row r="341" spans="1:66" ht="15">
      <c r="A341" s="6">
        <v>339</v>
      </c>
      <c r="B341" s="40" t="s">
        <v>283</v>
      </c>
      <c r="C341" s="6">
        <v>478.9</v>
      </c>
      <c r="D341" s="6">
        <v>0</v>
      </c>
      <c r="E341" s="35">
        <f t="shared" si="139"/>
        <v>478.9</v>
      </c>
      <c r="F341" s="41">
        <v>3.1</v>
      </c>
      <c r="G341" s="41">
        <v>3.61</v>
      </c>
      <c r="H341" s="42">
        <f t="shared" si="140"/>
        <v>6.71</v>
      </c>
      <c r="I341" s="10">
        <f t="shared" si="141"/>
        <v>3213.419</v>
      </c>
      <c r="J341" s="9">
        <f t="shared" si="142"/>
        <v>19280.514</v>
      </c>
      <c r="K341" s="32">
        <v>3.32</v>
      </c>
      <c r="L341" s="32">
        <v>3.86</v>
      </c>
      <c r="M341" s="42">
        <f t="shared" si="155"/>
        <v>7.18</v>
      </c>
      <c r="N341" s="10">
        <f t="shared" si="145"/>
        <v>3438.5019999999995</v>
      </c>
      <c r="O341" s="9">
        <f t="shared" si="143"/>
        <v>20631.011999999995</v>
      </c>
      <c r="P341" s="55">
        <f t="shared" si="144"/>
        <v>39911.526</v>
      </c>
      <c r="Q341" s="8">
        <v>13593.29</v>
      </c>
      <c r="R341" s="55">
        <f t="shared" si="148"/>
        <v>26318.235999999997</v>
      </c>
      <c r="S341" s="111">
        <v>26260.81</v>
      </c>
      <c r="T341" s="3">
        <v>0</v>
      </c>
      <c r="U341" s="1">
        <v>2188.4</v>
      </c>
      <c r="V341" s="82">
        <f t="shared" si="149"/>
        <v>0</v>
      </c>
      <c r="W341" s="82">
        <f t="shared" si="150"/>
        <v>26260.800000000003</v>
      </c>
      <c r="X341" s="3"/>
      <c r="Y341" s="6">
        <v>0</v>
      </c>
      <c r="Z341" s="6">
        <v>16351.8</v>
      </c>
      <c r="AA341" s="6"/>
      <c r="AB341" s="6">
        <v>3871.08</v>
      </c>
      <c r="AC341" s="1">
        <v>0</v>
      </c>
      <c r="AD341" s="1">
        <v>41354.02</v>
      </c>
      <c r="AE341" s="1"/>
      <c r="AF341" s="3">
        <v>1121.08</v>
      </c>
      <c r="AG341" s="1">
        <v>0</v>
      </c>
      <c r="AH341" s="1">
        <v>1121.08</v>
      </c>
      <c r="AI341" s="1">
        <v>0</v>
      </c>
      <c r="AJ341" s="1">
        <v>1330.42</v>
      </c>
      <c r="AK341" s="1">
        <v>0</v>
      </c>
      <c r="AL341" s="1">
        <v>1188.13</v>
      </c>
      <c r="AM341" s="1">
        <v>0</v>
      </c>
      <c r="AN341" s="1">
        <v>1188.13</v>
      </c>
      <c r="AO341" s="1">
        <v>0</v>
      </c>
      <c r="AP341" s="1">
        <v>1188.13</v>
      </c>
      <c r="AQ341" s="1">
        <v>0</v>
      </c>
      <c r="AR341" s="1">
        <v>1188.13</v>
      </c>
      <c r="AS341" s="1">
        <v>0</v>
      </c>
      <c r="AT341" s="1">
        <v>8768.61</v>
      </c>
      <c r="AU341" s="1">
        <v>0</v>
      </c>
      <c r="AV341" s="1">
        <v>1813.13</v>
      </c>
      <c r="AW341" s="6">
        <f t="shared" si="151"/>
        <v>0</v>
      </c>
      <c r="AX341" s="6">
        <f t="shared" si="152"/>
        <v>80483.74000000002</v>
      </c>
      <c r="AY341" s="4">
        <f t="shared" si="153"/>
        <v>80483.74000000002</v>
      </c>
      <c r="AZ341" s="1"/>
      <c r="BA341" s="1"/>
      <c r="BB341" s="1"/>
      <c r="BC341" s="1"/>
      <c r="BD341" s="3">
        <f t="shared" si="146"/>
        <v>0</v>
      </c>
      <c r="BE341" s="3">
        <f t="shared" si="147"/>
        <v>-54222.94000000002</v>
      </c>
      <c r="BF341" s="94">
        <f t="shared" si="154"/>
        <v>-54222.94000000002</v>
      </c>
      <c r="BG341" s="81">
        <v>0</v>
      </c>
      <c r="BH341" s="81"/>
      <c r="BI341" s="80"/>
      <c r="BJ341" s="80"/>
      <c r="BK341" s="6">
        <f t="shared" si="157"/>
        <v>0</v>
      </c>
      <c r="BL341" s="94">
        <f>BF341+BK341</f>
        <v>-54222.94000000002</v>
      </c>
      <c r="BM341" s="96">
        <f t="shared" si="156"/>
        <v>-54222.94000000002</v>
      </c>
      <c r="BN341" s="104">
        <v>198498.99</v>
      </c>
    </row>
    <row r="342" spans="1:66" ht="15">
      <c r="A342" s="6">
        <v>340</v>
      </c>
      <c r="B342" s="31" t="s">
        <v>284</v>
      </c>
      <c r="C342" s="6">
        <v>3375.8</v>
      </c>
      <c r="D342" s="6">
        <v>124.1</v>
      </c>
      <c r="E342" s="35">
        <f t="shared" si="139"/>
        <v>3499.9</v>
      </c>
      <c r="F342" s="32">
        <v>3.1</v>
      </c>
      <c r="G342" s="32">
        <v>8.4</v>
      </c>
      <c r="H342" s="33">
        <f t="shared" si="140"/>
        <v>11.5</v>
      </c>
      <c r="I342" s="10">
        <f t="shared" si="141"/>
        <v>40248.85</v>
      </c>
      <c r="J342" s="9">
        <f t="shared" si="142"/>
        <v>241493.09999999998</v>
      </c>
      <c r="K342" s="32">
        <v>3.32</v>
      </c>
      <c r="L342" s="32">
        <v>8.97</v>
      </c>
      <c r="M342" s="33">
        <f t="shared" si="155"/>
        <v>12.290000000000001</v>
      </c>
      <c r="N342" s="10">
        <f t="shared" si="145"/>
        <v>43013.77100000001</v>
      </c>
      <c r="O342" s="9">
        <f t="shared" si="143"/>
        <v>258082.62600000005</v>
      </c>
      <c r="P342" s="55">
        <f t="shared" si="144"/>
        <v>499575.726</v>
      </c>
      <c r="Q342" s="8"/>
      <c r="R342" s="55">
        <f t="shared" si="148"/>
        <v>499575.726</v>
      </c>
      <c r="S342" s="111">
        <v>499155.72</v>
      </c>
      <c r="T342" s="3">
        <v>24495.1</v>
      </c>
      <c r="U342" s="1">
        <v>17101.21</v>
      </c>
      <c r="V342" s="82">
        <f t="shared" si="149"/>
        <v>293941.19999999995</v>
      </c>
      <c r="W342" s="82">
        <f t="shared" si="150"/>
        <v>205214.52</v>
      </c>
      <c r="X342" s="3"/>
      <c r="Y342" s="6">
        <v>13000.52</v>
      </c>
      <c r="Z342" s="6">
        <v>7072.45</v>
      </c>
      <c r="AA342" s="6">
        <v>14464.65</v>
      </c>
      <c r="AB342" s="6">
        <v>7287.28</v>
      </c>
      <c r="AC342" s="1">
        <v>30811.94</v>
      </c>
      <c r="AD342" s="1">
        <v>12379.63</v>
      </c>
      <c r="AE342" s="1">
        <v>17642.6</v>
      </c>
      <c r="AF342" s="3">
        <v>7072.45</v>
      </c>
      <c r="AG342" s="1">
        <v>8679.75</v>
      </c>
      <c r="AH342" s="1">
        <v>13158.76</v>
      </c>
      <c r="AI342" s="1">
        <v>9182.17</v>
      </c>
      <c r="AJ342" s="1">
        <v>12525.83</v>
      </c>
      <c r="AK342" s="1">
        <v>12105.35</v>
      </c>
      <c r="AL342" s="1">
        <v>10674.24</v>
      </c>
      <c r="AM342" s="1">
        <v>12120.64</v>
      </c>
      <c r="AN342" s="1">
        <v>10892.83</v>
      </c>
      <c r="AO342" s="1">
        <v>19477.28</v>
      </c>
      <c r="AP342" s="1">
        <v>8635.9</v>
      </c>
      <c r="AQ342" s="1">
        <v>22472.4</v>
      </c>
      <c r="AR342" s="1">
        <v>9484.69</v>
      </c>
      <c r="AS342" s="1">
        <v>131501.23</v>
      </c>
      <c r="AT342" s="1">
        <v>22846.53</v>
      </c>
      <c r="AU342" s="1">
        <v>19578.22</v>
      </c>
      <c r="AV342" s="1">
        <v>14596.6</v>
      </c>
      <c r="AW342" s="6">
        <f t="shared" si="151"/>
        <v>311036.75</v>
      </c>
      <c r="AX342" s="6">
        <f t="shared" si="152"/>
        <v>136627.19</v>
      </c>
      <c r="AY342" s="4">
        <f t="shared" si="153"/>
        <v>447663.94</v>
      </c>
      <c r="AZ342" s="1"/>
      <c r="BA342" s="1"/>
      <c r="BB342" s="1"/>
      <c r="BC342" s="1"/>
      <c r="BD342" s="3">
        <f t="shared" si="146"/>
        <v>-17095.550000000047</v>
      </c>
      <c r="BE342" s="3">
        <f t="shared" si="147"/>
        <v>68587.32999999999</v>
      </c>
      <c r="BF342" s="13">
        <f t="shared" si="154"/>
        <v>51491.77999999994</v>
      </c>
      <c r="BG342" s="81">
        <v>20284.74</v>
      </c>
      <c r="BH342" s="81"/>
      <c r="BI342" s="80">
        <v>10562</v>
      </c>
      <c r="BJ342" s="80"/>
      <c r="BK342" s="1">
        <f t="shared" si="157"/>
        <v>30846.74</v>
      </c>
      <c r="BL342" s="91"/>
      <c r="BM342" s="101">
        <f t="shared" si="156"/>
        <v>82338.51999999995</v>
      </c>
      <c r="BN342" s="104">
        <v>427388.41</v>
      </c>
    </row>
    <row r="343" spans="1:66" ht="15">
      <c r="A343" s="6">
        <v>341</v>
      </c>
      <c r="B343" s="40" t="s">
        <v>285</v>
      </c>
      <c r="C343" s="6">
        <v>643.2</v>
      </c>
      <c r="D343" s="6">
        <v>0</v>
      </c>
      <c r="E343" s="35">
        <f t="shared" si="139"/>
        <v>643.2</v>
      </c>
      <c r="F343" s="41">
        <v>3.1</v>
      </c>
      <c r="G343" s="41">
        <v>7.68</v>
      </c>
      <c r="H343" s="42">
        <f t="shared" si="140"/>
        <v>10.78</v>
      </c>
      <c r="I343" s="10">
        <f t="shared" si="141"/>
        <v>6933.696</v>
      </c>
      <c r="J343" s="9">
        <f t="shared" si="142"/>
        <v>41602.176</v>
      </c>
      <c r="K343" s="32">
        <v>3.32</v>
      </c>
      <c r="L343" s="75">
        <v>3.76</v>
      </c>
      <c r="M343" s="42">
        <f t="shared" si="155"/>
        <v>7.08</v>
      </c>
      <c r="N343" s="10">
        <f t="shared" si="145"/>
        <v>4553.856000000001</v>
      </c>
      <c r="O343" s="9">
        <f t="shared" si="143"/>
        <v>27323.136000000006</v>
      </c>
      <c r="P343" s="55">
        <f t="shared" si="144"/>
        <v>68925.312</v>
      </c>
      <c r="Q343" s="8"/>
      <c r="R343" s="55">
        <f t="shared" si="148"/>
        <v>68925.312</v>
      </c>
      <c r="S343" s="111">
        <v>68925.31</v>
      </c>
      <c r="T343" s="3">
        <v>0</v>
      </c>
      <c r="U343" s="1">
        <v>7165.25</v>
      </c>
      <c r="V343" s="82">
        <f t="shared" si="149"/>
        <v>0</v>
      </c>
      <c r="W343" s="82">
        <v>68925.31</v>
      </c>
      <c r="X343" s="3"/>
      <c r="Y343" s="6">
        <v>0</v>
      </c>
      <c r="Z343" s="6">
        <v>3039.89</v>
      </c>
      <c r="AA343" s="6"/>
      <c r="AB343" s="6">
        <v>3254.72</v>
      </c>
      <c r="AC343" s="1">
        <v>0</v>
      </c>
      <c r="AD343" s="1">
        <v>3039.89</v>
      </c>
      <c r="AE343" s="1"/>
      <c r="AF343" s="3">
        <v>3039.89</v>
      </c>
      <c r="AG343" s="1">
        <v>0</v>
      </c>
      <c r="AH343" s="1">
        <v>3039.89</v>
      </c>
      <c r="AI343" s="1">
        <v>0</v>
      </c>
      <c r="AJ343" s="1">
        <v>3291.1</v>
      </c>
      <c r="AK343" s="1">
        <v>0</v>
      </c>
      <c r="AL343" s="1">
        <v>3407.45</v>
      </c>
      <c r="AM343" s="1">
        <v>0</v>
      </c>
      <c r="AN343" s="1">
        <v>3239.28</v>
      </c>
      <c r="AO343" s="1">
        <v>0</v>
      </c>
      <c r="AP343" s="1">
        <v>3597.1</v>
      </c>
      <c r="AQ343" s="1">
        <v>0</v>
      </c>
      <c r="AR343" s="1">
        <v>5348.21</v>
      </c>
      <c r="AS343" s="1">
        <v>0</v>
      </c>
      <c r="AT343" s="1">
        <v>3239.28</v>
      </c>
      <c r="AU343" s="1">
        <v>0</v>
      </c>
      <c r="AV343" s="1">
        <v>3743.78</v>
      </c>
      <c r="AW343" s="6">
        <f t="shared" si="151"/>
        <v>0</v>
      </c>
      <c r="AX343" s="6">
        <f t="shared" si="152"/>
        <v>41280.479999999996</v>
      </c>
      <c r="AY343" s="4">
        <f t="shared" si="153"/>
        <v>41280.479999999996</v>
      </c>
      <c r="AZ343" s="1"/>
      <c r="BA343" s="1"/>
      <c r="BB343" s="1"/>
      <c r="BC343" s="1"/>
      <c r="BD343" s="3">
        <f t="shared" si="146"/>
        <v>0</v>
      </c>
      <c r="BE343" s="3">
        <f t="shared" si="147"/>
        <v>27644.83</v>
      </c>
      <c r="BF343" s="13">
        <f t="shared" si="154"/>
        <v>27644.83</v>
      </c>
      <c r="BG343" s="81">
        <v>32517.42</v>
      </c>
      <c r="BH343" s="81"/>
      <c r="BI343" s="80"/>
      <c r="BJ343" s="80"/>
      <c r="BK343" s="1">
        <f t="shared" si="157"/>
        <v>32517.42</v>
      </c>
      <c r="BL343" s="91"/>
      <c r="BM343" s="101">
        <f t="shared" si="156"/>
        <v>60162.25</v>
      </c>
      <c r="BN343" s="104">
        <v>46071.65</v>
      </c>
    </row>
    <row r="344" spans="1:66" ht="15">
      <c r="A344" s="6">
        <v>342</v>
      </c>
      <c r="B344" s="40" t="s">
        <v>286</v>
      </c>
      <c r="C344" s="6">
        <v>402.7</v>
      </c>
      <c r="D344" s="6">
        <v>0</v>
      </c>
      <c r="E344" s="35">
        <f t="shared" si="139"/>
        <v>402.7</v>
      </c>
      <c r="F344" s="41">
        <v>3.1</v>
      </c>
      <c r="G344" s="41">
        <v>3.52</v>
      </c>
      <c r="H344" s="42">
        <f t="shared" si="140"/>
        <v>6.62</v>
      </c>
      <c r="I344" s="10">
        <f t="shared" si="141"/>
        <v>2665.874</v>
      </c>
      <c r="J344" s="9">
        <f t="shared" si="142"/>
        <v>15995.243999999999</v>
      </c>
      <c r="K344" s="32">
        <v>3.32</v>
      </c>
      <c r="L344" s="32">
        <v>3.76</v>
      </c>
      <c r="M344" s="42">
        <f t="shared" si="155"/>
        <v>7.08</v>
      </c>
      <c r="N344" s="10">
        <f t="shared" si="145"/>
        <v>2851.116</v>
      </c>
      <c r="O344" s="9">
        <f t="shared" si="143"/>
        <v>17106.696</v>
      </c>
      <c r="P344" s="55">
        <f t="shared" si="144"/>
        <v>33101.94</v>
      </c>
      <c r="Q344" s="8">
        <v>9171.69</v>
      </c>
      <c r="R344" s="55">
        <f t="shared" si="148"/>
        <v>23930.25</v>
      </c>
      <c r="S344" s="111">
        <v>23906.07</v>
      </c>
      <c r="T344" s="3">
        <v>0</v>
      </c>
      <c r="U344" s="1">
        <v>1992.17</v>
      </c>
      <c r="V344" s="82">
        <f t="shared" si="149"/>
        <v>0</v>
      </c>
      <c r="W344" s="82">
        <f t="shared" si="150"/>
        <v>23906.04</v>
      </c>
      <c r="X344" s="3"/>
      <c r="Y344" s="6">
        <v>0</v>
      </c>
      <c r="Z344" s="6">
        <v>793.32</v>
      </c>
      <c r="AA344" s="6"/>
      <c r="AB344" s="6">
        <v>793.32</v>
      </c>
      <c r="AC344" s="1">
        <v>0</v>
      </c>
      <c r="AD344" s="1">
        <v>24563.5</v>
      </c>
      <c r="AE344" s="1"/>
      <c r="AF344" s="3">
        <v>793.32</v>
      </c>
      <c r="AG344" s="1">
        <v>0</v>
      </c>
      <c r="AH344" s="1">
        <v>793.32</v>
      </c>
      <c r="AI344" s="1">
        <v>0</v>
      </c>
      <c r="AJ344" s="1">
        <v>1002.66</v>
      </c>
      <c r="AK344" s="1">
        <v>0</v>
      </c>
      <c r="AL344" s="1">
        <v>2087.93</v>
      </c>
      <c r="AM344" s="1">
        <v>0</v>
      </c>
      <c r="AN344" s="1">
        <v>849.7</v>
      </c>
      <c r="AO344" s="1">
        <v>0</v>
      </c>
      <c r="AP344" s="1">
        <v>1236.42</v>
      </c>
      <c r="AQ344" s="1">
        <v>0</v>
      </c>
      <c r="AR344" s="1">
        <v>849.7</v>
      </c>
      <c r="AS344" s="1">
        <v>0</v>
      </c>
      <c r="AT344" s="1">
        <v>849.7</v>
      </c>
      <c r="AU344" s="1">
        <v>0</v>
      </c>
      <c r="AV344" s="1">
        <v>849.7</v>
      </c>
      <c r="AW344" s="6">
        <f t="shared" si="151"/>
        <v>0</v>
      </c>
      <c r="AX344" s="6">
        <f t="shared" si="152"/>
        <v>35462.58999999999</v>
      </c>
      <c r="AY344" s="4">
        <f t="shared" si="153"/>
        <v>35462.58999999999</v>
      </c>
      <c r="AZ344" s="1"/>
      <c r="BA344" s="1"/>
      <c r="BB344" s="1"/>
      <c r="BC344" s="1">
        <v>3264</v>
      </c>
      <c r="BD344" s="3">
        <f t="shared" si="146"/>
        <v>0</v>
      </c>
      <c r="BE344" s="3">
        <f t="shared" si="147"/>
        <v>-14820.549999999988</v>
      </c>
      <c r="BF344" s="94">
        <f t="shared" si="154"/>
        <v>-14820.549999999988</v>
      </c>
      <c r="BG344" s="81">
        <v>0</v>
      </c>
      <c r="BH344" s="81"/>
      <c r="BI344" s="80"/>
      <c r="BJ344" s="80"/>
      <c r="BK344" s="6">
        <f t="shared" si="157"/>
        <v>0</v>
      </c>
      <c r="BL344" s="94">
        <f>BF344+BK344</f>
        <v>-14820.549999999988</v>
      </c>
      <c r="BM344" s="96">
        <f t="shared" si="156"/>
        <v>-14820.549999999988</v>
      </c>
      <c r="BN344" s="104">
        <v>82939.5</v>
      </c>
    </row>
    <row r="345" spans="1:66" ht="15">
      <c r="A345" s="6">
        <v>343</v>
      </c>
      <c r="B345" s="40" t="s">
        <v>287</v>
      </c>
      <c r="C345" s="6">
        <v>479.6</v>
      </c>
      <c r="D345" s="6">
        <v>0</v>
      </c>
      <c r="E345" s="35">
        <f t="shared" si="139"/>
        <v>479.6</v>
      </c>
      <c r="F345" s="41">
        <v>3.1</v>
      </c>
      <c r="G345" s="41">
        <v>3.61</v>
      </c>
      <c r="H345" s="42">
        <f t="shared" si="140"/>
        <v>6.71</v>
      </c>
      <c r="I345" s="10">
        <f t="shared" si="141"/>
        <v>3218.116</v>
      </c>
      <c r="J345" s="9">
        <f t="shared" si="142"/>
        <v>19308.696</v>
      </c>
      <c r="K345" s="32">
        <v>3.32</v>
      </c>
      <c r="L345" s="32">
        <v>3.86</v>
      </c>
      <c r="M345" s="42">
        <f t="shared" si="155"/>
        <v>7.18</v>
      </c>
      <c r="N345" s="10">
        <f t="shared" si="145"/>
        <v>3443.5280000000002</v>
      </c>
      <c r="O345" s="9">
        <f t="shared" si="143"/>
        <v>20661.168</v>
      </c>
      <c r="P345" s="55">
        <f t="shared" si="144"/>
        <v>39969.864</v>
      </c>
      <c r="Q345" s="8">
        <v>18588.11</v>
      </c>
      <c r="R345" s="55">
        <f t="shared" si="148"/>
        <v>21381.754</v>
      </c>
      <c r="S345" s="111">
        <v>21324.25</v>
      </c>
      <c r="T345" s="3">
        <v>0</v>
      </c>
      <c r="U345" s="1">
        <v>1777.02</v>
      </c>
      <c r="V345" s="82">
        <f t="shared" si="149"/>
        <v>0</v>
      </c>
      <c r="W345" s="82">
        <f t="shared" si="150"/>
        <v>21324.239999999998</v>
      </c>
      <c r="X345" s="3"/>
      <c r="Y345" s="6">
        <v>0</v>
      </c>
      <c r="Z345" s="6">
        <v>5622.46</v>
      </c>
      <c r="AA345" s="6"/>
      <c r="AB345" s="6">
        <v>3872.46</v>
      </c>
      <c r="AC345" s="1">
        <v>0</v>
      </c>
      <c r="AD345" s="1">
        <v>2497.46</v>
      </c>
      <c r="AE345" s="1"/>
      <c r="AF345" s="3">
        <v>4707.69</v>
      </c>
      <c r="AG345" s="1">
        <v>0</v>
      </c>
      <c r="AH345" s="1">
        <v>1122.46</v>
      </c>
      <c r="AI345" s="1">
        <v>0</v>
      </c>
      <c r="AJ345" s="1">
        <v>1331.8</v>
      </c>
      <c r="AK345" s="1">
        <v>0</v>
      </c>
      <c r="AL345" s="1">
        <v>1189.61</v>
      </c>
      <c r="AM345" s="1">
        <v>0</v>
      </c>
      <c r="AN345" s="1">
        <v>1189.61</v>
      </c>
      <c r="AO345" s="1">
        <v>0</v>
      </c>
      <c r="AP345" s="1">
        <v>1189.61</v>
      </c>
      <c r="AQ345" s="1">
        <v>0</v>
      </c>
      <c r="AR345" s="1">
        <v>1189.61</v>
      </c>
      <c r="AS345" s="1">
        <v>0</v>
      </c>
      <c r="AT345" s="1">
        <v>2439.61</v>
      </c>
      <c r="AU345" s="1">
        <v>0</v>
      </c>
      <c r="AV345" s="1">
        <v>1814.61</v>
      </c>
      <c r="AW345" s="6">
        <f t="shared" si="151"/>
        <v>0</v>
      </c>
      <c r="AX345" s="6">
        <f t="shared" si="152"/>
        <v>28166.99</v>
      </c>
      <c r="AY345" s="4">
        <f t="shared" si="153"/>
        <v>28166.99</v>
      </c>
      <c r="AZ345" s="1"/>
      <c r="BA345" s="1"/>
      <c r="BB345" s="1"/>
      <c r="BC345" s="1"/>
      <c r="BD345" s="3">
        <f t="shared" si="146"/>
        <v>0</v>
      </c>
      <c r="BE345" s="3">
        <f t="shared" si="147"/>
        <v>-6842.750000000004</v>
      </c>
      <c r="BF345" s="94">
        <f t="shared" si="154"/>
        <v>-6842.750000000004</v>
      </c>
      <c r="BG345" s="81">
        <v>0</v>
      </c>
      <c r="BH345" s="81"/>
      <c r="BI345" s="80"/>
      <c r="BJ345" s="80"/>
      <c r="BK345" s="6">
        <f t="shared" si="157"/>
        <v>0</v>
      </c>
      <c r="BL345" s="94">
        <f>BF345+BK345</f>
        <v>-6842.750000000004</v>
      </c>
      <c r="BM345" s="96">
        <f t="shared" si="156"/>
        <v>-6842.750000000004</v>
      </c>
      <c r="BN345" s="104">
        <v>51050.64</v>
      </c>
    </row>
    <row r="346" spans="1:66" ht="15">
      <c r="A346" s="6">
        <v>344</v>
      </c>
      <c r="B346" s="31" t="s">
        <v>288</v>
      </c>
      <c r="C346" s="6">
        <v>368.3</v>
      </c>
      <c r="D346" s="6">
        <v>0</v>
      </c>
      <c r="E346" s="35">
        <f t="shared" si="139"/>
        <v>368.3</v>
      </c>
      <c r="F346" s="32">
        <v>3.1</v>
      </c>
      <c r="G346" s="32">
        <v>3.94</v>
      </c>
      <c r="H346" s="33">
        <f t="shared" si="140"/>
        <v>7.04</v>
      </c>
      <c r="I346" s="10">
        <f t="shared" si="141"/>
        <v>2592.832</v>
      </c>
      <c r="J346" s="9">
        <f t="shared" si="142"/>
        <v>15556.991999999998</v>
      </c>
      <c r="K346" s="32">
        <v>3.32</v>
      </c>
      <c r="L346" s="32">
        <v>4.21</v>
      </c>
      <c r="M346" s="33">
        <f t="shared" si="155"/>
        <v>7.529999999999999</v>
      </c>
      <c r="N346" s="10">
        <f t="shared" si="145"/>
        <v>2773.299</v>
      </c>
      <c r="O346" s="9">
        <f t="shared" si="143"/>
        <v>16639.794</v>
      </c>
      <c r="P346" s="55">
        <f t="shared" si="144"/>
        <v>32196.786</v>
      </c>
      <c r="Q346" s="8"/>
      <c r="R346" s="55">
        <f t="shared" si="148"/>
        <v>32196.786</v>
      </c>
      <c r="S346" s="111">
        <v>32152.56</v>
      </c>
      <c r="T346" s="3">
        <v>875.37</v>
      </c>
      <c r="U346" s="1">
        <v>1804.01</v>
      </c>
      <c r="V346" s="82">
        <f t="shared" si="149"/>
        <v>10504.44</v>
      </c>
      <c r="W346" s="82">
        <f t="shared" si="150"/>
        <v>21648.12</v>
      </c>
      <c r="X346" s="3"/>
      <c r="Y346" s="6">
        <v>25634.26</v>
      </c>
      <c r="Z346" s="6">
        <v>725.55</v>
      </c>
      <c r="AA346" s="6">
        <v>0</v>
      </c>
      <c r="AB346" s="6">
        <v>725.55</v>
      </c>
      <c r="AC346" s="1">
        <v>0</v>
      </c>
      <c r="AD346" s="1">
        <v>725.55</v>
      </c>
      <c r="AE346" s="1">
        <v>0</v>
      </c>
      <c r="AF346" s="3">
        <v>725.55</v>
      </c>
      <c r="AG346" s="1">
        <v>0</v>
      </c>
      <c r="AH346" s="1">
        <v>725.55</v>
      </c>
      <c r="AI346" s="1">
        <v>251.21</v>
      </c>
      <c r="AJ346" s="1">
        <v>725.55</v>
      </c>
      <c r="AK346" s="1">
        <v>0</v>
      </c>
      <c r="AL346" s="1">
        <v>777.11</v>
      </c>
      <c r="AM346" s="1">
        <v>0</v>
      </c>
      <c r="AN346" s="1">
        <v>777.11</v>
      </c>
      <c r="AO346" s="1">
        <v>0</v>
      </c>
      <c r="AP346" s="1">
        <v>777.11</v>
      </c>
      <c r="AQ346" s="1">
        <v>0</v>
      </c>
      <c r="AR346" s="1">
        <v>777.11</v>
      </c>
      <c r="AS346" s="1">
        <v>0</v>
      </c>
      <c r="AT346" s="1">
        <v>777.11</v>
      </c>
      <c r="AU346" s="1">
        <v>0</v>
      </c>
      <c r="AV346" s="1">
        <v>777.11</v>
      </c>
      <c r="AW346" s="6">
        <f t="shared" si="151"/>
        <v>25885.469999999998</v>
      </c>
      <c r="AX346" s="6">
        <f t="shared" si="152"/>
        <v>9015.96</v>
      </c>
      <c r="AY346" s="4">
        <f t="shared" si="153"/>
        <v>34901.42999999999</v>
      </c>
      <c r="AZ346" s="1"/>
      <c r="BA346" s="1"/>
      <c r="BB346" s="1"/>
      <c r="BC346" s="1"/>
      <c r="BD346" s="3">
        <f t="shared" si="146"/>
        <v>-15381.029999999997</v>
      </c>
      <c r="BE346" s="3">
        <f t="shared" si="147"/>
        <v>12632.16</v>
      </c>
      <c r="BF346" s="94">
        <f t="shared" si="154"/>
        <v>-2748.869999999997</v>
      </c>
      <c r="BG346" s="81">
        <v>22764.94</v>
      </c>
      <c r="BH346" s="81"/>
      <c r="BI346" s="80"/>
      <c r="BJ346" s="80"/>
      <c r="BK346" s="6">
        <f t="shared" si="157"/>
        <v>22764.94</v>
      </c>
      <c r="BL346" s="13">
        <v>0</v>
      </c>
      <c r="BM346" s="101">
        <f t="shared" si="156"/>
        <v>20016.07</v>
      </c>
      <c r="BN346" s="104">
        <v>49877.11</v>
      </c>
    </row>
    <row r="347" spans="1:66" ht="15">
      <c r="A347" s="6">
        <v>345</v>
      </c>
      <c r="B347" s="19" t="s">
        <v>289</v>
      </c>
      <c r="C347" s="6">
        <v>353.7</v>
      </c>
      <c r="D347" s="6">
        <v>0</v>
      </c>
      <c r="E347" s="35">
        <f t="shared" si="139"/>
        <v>353.7</v>
      </c>
      <c r="F347" s="48">
        <v>3.1</v>
      </c>
      <c r="G347" s="48">
        <v>3.55</v>
      </c>
      <c r="H347" s="49">
        <f t="shared" si="140"/>
        <v>6.65</v>
      </c>
      <c r="I347" s="10">
        <f t="shared" si="141"/>
        <v>2352.105</v>
      </c>
      <c r="J347" s="9">
        <f t="shared" si="142"/>
        <v>14112.630000000001</v>
      </c>
      <c r="K347" s="32">
        <v>3.32</v>
      </c>
      <c r="L347" s="32">
        <v>3.79</v>
      </c>
      <c r="M347" s="49">
        <f t="shared" si="155"/>
        <v>7.109999999999999</v>
      </c>
      <c r="N347" s="10">
        <f t="shared" si="145"/>
        <v>2514.807</v>
      </c>
      <c r="O347" s="9">
        <f t="shared" si="143"/>
        <v>15088.841999999999</v>
      </c>
      <c r="P347" s="55">
        <f t="shared" si="144"/>
        <v>29201.472</v>
      </c>
      <c r="Q347" s="8">
        <v>4.42</v>
      </c>
      <c r="R347" s="55">
        <f t="shared" si="148"/>
        <v>29197.052000000003</v>
      </c>
      <c r="S347" s="111">
        <v>29175.86</v>
      </c>
      <c r="T347" s="3">
        <v>0</v>
      </c>
      <c r="U347" s="1">
        <v>2431.32</v>
      </c>
      <c r="V347" s="82">
        <f t="shared" si="149"/>
        <v>0</v>
      </c>
      <c r="W347" s="82">
        <f t="shared" si="150"/>
        <v>29175.840000000004</v>
      </c>
      <c r="X347" s="3"/>
      <c r="Y347" s="6">
        <v>0</v>
      </c>
      <c r="Z347" s="6">
        <v>696.79</v>
      </c>
      <c r="AA347" s="6"/>
      <c r="AB347" s="6">
        <v>696.79</v>
      </c>
      <c r="AC347" s="1">
        <v>0</v>
      </c>
      <c r="AD347" s="1">
        <v>696.79</v>
      </c>
      <c r="AE347" s="1"/>
      <c r="AF347" s="3">
        <v>696.79</v>
      </c>
      <c r="AG347" s="1">
        <v>0</v>
      </c>
      <c r="AH347" s="1">
        <v>696.79</v>
      </c>
      <c r="AI347" s="1">
        <v>0</v>
      </c>
      <c r="AJ347" s="1">
        <v>906.13</v>
      </c>
      <c r="AK347" s="1">
        <v>0</v>
      </c>
      <c r="AL347" s="1">
        <v>746.31</v>
      </c>
      <c r="AM347" s="1">
        <v>0</v>
      </c>
      <c r="AN347" s="1">
        <v>746.31</v>
      </c>
      <c r="AO347" s="1">
        <v>0</v>
      </c>
      <c r="AP347" s="1">
        <v>746.31</v>
      </c>
      <c r="AQ347" s="1">
        <v>0</v>
      </c>
      <c r="AR347" s="1">
        <v>1164.99</v>
      </c>
      <c r="AS347" s="1">
        <v>0</v>
      </c>
      <c r="AT347" s="1">
        <v>746.31</v>
      </c>
      <c r="AU347" s="1">
        <v>0</v>
      </c>
      <c r="AV347" s="1">
        <v>746.31</v>
      </c>
      <c r="AW347" s="6">
        <f t="shared" si="151"/>
        <v>0</v>
      </c>
      <c r="AX347" s="6">
        <f t="shared" si="152"/>
        <v>9286.619999999997</v>
      </c>
      <c r="AY347" s="4">
        <f t="shared" si="153"/>
        <v>9286.619999999997</v>
      </c>
      <c r="AZ347" s="1"/>
      <c r="BA347" s="1"/>
      <c r="BB347" s="1"/>
      <c r="BC347" s="1"/>
      <c r="BD347" s="3">
        <f t="shared" si="146"/>
        <v>0</v>
      </c>
      <c r="BE347" s="3">
        <f t="shared" si="147"/>
        <v>19889.22000000001</v>
      </c>
      <c r="BF347" s="13">
        <f t="shared" si="154"/>
        <v>19889.22000000001</v>
      </c>
      <c r="BG347" s="81">
        <v>0</v>
      </c>
      <c r="BH347" s="81"/>
      <c r="BI347" s="80"/>
      <c r="BJ347" s="80"/>
      <c r="BK347" s="1">
        <f t="shared" si="157"/>
        <v>0</v>
      </c>
      <c r="BL347" s="91"/>
      <c r="BM347" s="101">
        <f t="shared" si="156"/>
        <v>19889.22000000001</v>
      </c>
      <c r="BN347" s="104">
        <v>140701.31</v>
      </c>
    </row>
    <row r="348" spans="1:66" ht="15">
      <c r="A348" s="6">
        <v>346</v>
      </c>
      <c r="B348" s="40" t="s">
        <v>290</v>
      </c>
      <c r="C348" s="6">
        <v>53.2</v>
      </c>
      <c r="D348" s="6">
        <v>0</v>
      </c>
      <c r="E348" s="35">
        <f t="shared" si="139"/>
        <v>53.2</v>
      </c>
      <c r="F348" s="41">
        <v>3.1</v>
      </c>
      <c r="G348" s="41">
        <v>3.55</v>
      </c>
      <c r="H348" s="42">
        <f t="shared" si="140"/>
        <v>6.65</v>
      </c>
      <c r="I348" s="10">
        <f t="shared" si="141"/>
        <v>353.78000000000003</v>
      </c>
      <c r="J348" s="9">
        <f t="shared" si="142"/>
        <v>2122.6800000000003</v>
      </c>
      <c r="K348" s="32">
        <v>3.32</v>
      </c>
      <c r="L348" s="32">
        <v>3.79</v>
      </c>
      <c r="M348" s="42">
        <f t="shared" si="155"/>
        <v>7.109999999999999</v>
      </c>
      <c r="N348" s="10">
        <f t="shared" si="145"/>
        <v>378.252</v>
      </c>
      <c r="O348" s="9">
        <f t="shared" si="143"/>
        <v>2269.512</v>
      </c>
      <c r="P348" s="55">
        <f t="shared" si="144"/>
        <v>4392.192000000001</v>
      </c>
      <c r="Q348" s="8"/>
      <c r="R348" s="55">
        <f t="shared" si="148"/>
        <v>4392.192000000001</v>
      </c>
      <c r="S348" s="111">
        <v>4389</v>
      </c>
      <c r="T348" s="3">
        <v>0</v>
      </c>
      <c r="U348" s="1">
        <v>365.75</v>
      </c>
      <c r="V348" s="82">
        <f t="shared" si="149"/>
        <v>0</v>
      </c>
      <c r="W348" s="82">
        <f t="shared" si="150"/>
        <v>4389</v>
      </c>
      <c r="X348" s="3"/>
      <c r="Y348" s="6">
        <v>0</v>
      </c>
      <c r="Z348" s="6">
        <v>104.8</v>
      </c>
      <c r="AA348" s="6"/>
      <c r="AB348" s="6">
        <v>104.8</v>
      </c>
      <c r="AC348" s="1">
        <v>0</v>
      </c>
      <c r="AD348" s="1">
        <v>104.8</v>
      </c>
      <c r="AE348" s="1"/>
      <c r="AF348" s="3">
        <v>104.8</v>
      </c>
      <c r="AG348" s="1">
        <v>0</v>
      </c>
      <c r="AH348" s="1">
        <v>104.8</v>
      </c>
      <c r="AI348" s="1">
        <v>0</v>
      </c>
      <c r="AJ348" s="1">
        <v>650.82</v>
      </c>
      <c r="AK348" s="1">
        <v>0</v>
      </c>
      <c r="AL348" s="1">
        <v>112.25</v>
      </c>
      <c r="AM348" s="1">
        <v>0</v>
      </c>
      <c r="AN348" s="1">
        <v>112.25</v>
      </c>
      <c r="AO348" s="1">
        <v>0</v>
      </c>
      <c r="AP348" s="1">
        <v>112.25</v>
      </c>
      <c r="AQ348" s="1">
        <v>0</v>
      </c>
      <c r="AR348" s="1">
        <v>279.72</v>
      </c>
      <c r="AS348" s="1">
        <v>0</v>
      </c>
      <c r="AT348" s="1">
        <v>112.25</v>
      </c>
      <c r="AU348" s="1">
        <v>0</v>
      </c>
      <c r="AV348" s="1">
        <v>112.25</v>
      </c>
      <c r="AW348" s="6">
        <f t="shared" si="151"/>
        <v>0</v>
      </c>
      <c r="AX348" s="6">
        <f t="shared" si="152"/>
        <v>2015.7900000000002</v>
      </c>
      <c r="AY348" s="4">
        <f t="shared" si="153"/>
        <v>2015.7900000000002</v>
      </c>
      <c r="AZ348" s="1"/>
      <c r="BA348" s="1"/>
      <c r="BB348" s="1"/>
      <c r="BC348" s="1"/>
      <c r="BD348" s="3">
        <f t="shared" si="146"/>
        <v>0</v>
      </c>
      <c r="BE348" s="3">
        <f t="shared" si="147"/>
        <v>2373.21</v>
      </c>
      <c r="BF348" s="13">
        <f t="shared" si="154"/>
        <v>2373.21</v>
      </c>
      <c r="BG348" s="81">
        <v>5002.61</v>
      </c>
      <c r="BH348" s="81"/>
      <c r="BI348" s="80"/>
      <c r="BJ348" s="80"/>
      <c r="BK348" s="1">
        <f t="shared" si="157"/>
        <v>5002.61</v>
      </c>
      <c r="BL348" s="91"/>
      <c r="BM348" s="101">
        <f t="shared" si="156"/>
        <v>7375.82</v>
      </c>
      <c r="BN348" s="104">
        <v>33885.04</v>
      </c>
    </row>
    <row r="349" spans="1:66" ht="15">
      <c r="A349" s="6">
        <v>347</v>
      </c>
      <c r="B349" s="40" t="s">
        <v>291</v>
      </c>
      <c r="C349" s="6">
        <v>903.9</v>
      </c>
      <c r="D349" s="6">
        <v>0</v>
      </c>
      <c r="E349" s="35">
        <f t="shared" si="139"/>
        <v>903.9</v>
      </c>
      <c r="F349" s="41">
        <v>3.1</v>
      </c>
      <c r="G349" s="41">
        <v>8.4</v>
      </c>
      <c r="H349" s="42">
        <f t="shared" si="140"/>
        <v>11.5</v>
      </c>
      <c r="I349" s="10">
        <f t="shared" si="141"/>
        <v>10394.85</v>
      </c>
      <c r="J349" s="9">
        <f t="shared" si="142"/>
        <v>62369.100000000006</v>
      </c>
      <c r="K349" s="32">
        <v>3.32</v>
      </c>
      <c r="L349" s="32">
        <v>8.97</v>
      </c>
      <c r="M349" s="42">
        <f t="shared" si="155"/>
        <v>12.290000000000001</v>
      </c>
      <c r="N349" s="10">
        <f t="shared" si="145"/>
        <v>11108.931</v>
      </c>
      <c r="O349" s="9">
        <f t="shared" si="143"/>
        <v>66653.58600000001</v>
      </c>
      <c r="P349" s="55">
        <f t="shared" si="144"/>
        <v>129022.68600000002</v>
      </c>
      <c r="Q349" s="8"/>
      <c r="R349" s="55">
        <f t="shared" si="148"/>
        <v>129022.68600000002</v>
      </c>
      <c r="S349" s="111">
        <v>128914.2</v>
      </c>
      <c r="T349" s="3">
        <v>0</v>
      </c>
      <c r="U349" s="1">
        <v>10742.85</v>
      </c>
      <c r="V349" s="82">
        <f t="shared" si="149"/>
        <v>0</v>
      </c>
      <c r="W349" s="82">
        <f t="shared" si="150"/>
        <v>128914.20000000001</v>
      </c>
      <c r="X349" s="3"/>
      <c r="Y349" s="6">
        <v>0</v>
      </c>
      <c r="Z349" s="6">
        <v>21965.43</v>
      </c>
      <c r="AA349" s="6"/>
      <c r="AB349" s="6">
        <v>4200</v>
      </c>
      <c r="AC349" s="1">
        <v>0</v>
      </c>
      <c r="AD349" s="1">
        <v>4200</v>
      </c>
      <c r="AE349" s="1"/>
      <c r="AF349" s="3">
        <v>61558.51</v>
      </c>
      <c r="AG349" s="1">
        <v>0</v>
      </c>
      <c r="AH349" s="1">
        <v>4877.64</v>
      </c>
      <c r="AI349" s="1">
        <v>0</v>
      </c>
      <c r="AJ349" s="1">
        <v>10652.44</v>
      </c>
      <c r="AK349" s="1">
        <v>0</v>
      </c>
      <c r="AL349" s="1">
        <v>4480.22</v>
      </c>
      <c r="AM349" s="1">
        <v>0</v>
      </c>
      <c r="AN349" s="1">
        <v>5090.18</v>
      </c>
      <c r="AO349" s="1">
        <v>0</v>
      </c>
      <c r="AP349" s="1">
        <v>4480.22</v>
      </c>
      <c r="AQ349" s="1">
        <v>0</v>
      </c>
      <c r="AR349" s="1">
        <v>4480.22</v>
      </c>
      <c r="AS349" s="1">
        <v>0</v>
      </c>
      <c r="AT349" s="1">
        <v>6187.09</v>
      </c>
      <c r="AU349" s="1">
        <v>0</v>
      </c>
      <c r="AV349" s="1">
        <v>4480.22</v>
      </c>
      <c r="AW349" s="6">
        <f t="shared" si="151"/>
        <v>0</v>
      </c>
      <c r="AX349" s="6">
        <f t="shared" si="152"/>
        <v>136652.17</v>
      </c>
      <c r="AY349" s="4">
        <f t="shared" si="153"/>
        <v>136652.17</v>
      </c>
      <c r="AZ349" s="1"/>
      <c r="BA349" s="1"/>
      <c r="BB349" s="1"/>
      <c r="BC349" s="1"/>
      <c r="BD349" s="3">
        <f t="shared" si="146"/>
        <v>0</v>
      </c>
      <c r="BE349" s="3">
        <f t="shared" si="147"/>
        <v>-7737.970000000001</v>
      </c>
      <c r="BF349" s="94">
        <f t="shared" si="154"/>
        <v>-7737.970000000001</v>
      </c>
      <c r="BG349" s="81">
        <v>23792.46</v>
      </c>
      <c r="BH349" s="81"/>
      <c r="BI349" s="80">
        <v>2064</v>
      </c>
      <c r="BJ349" s="80"/>
      <c r="BK349" s="6">
        <f t="shared" si="157"/>
        <v>25856.46</v>
      </c>
      <c r="BL349" s="13">
        <v>0</v>
      </c>
      <c r="BM349" s="101">
        <f t="shared" si="156"/>
        <v>18118.489999999998</v>
      </c>
      <c r="BN349" s="104">
        <v>17296.79</v>
      </c>
    </row>
    <row r="350" spans="1:66" ht="15">
      <c r="A350" s="6">
        <v>348</v>
      </c>
      <c r="B350" s="19" t="s">
        <v>292</v>
      </c>
      <c r="C350" s="6">
        <v>526.4</v>
      </c>
      <c r="D350" s="6">
        <v>0</v>
      </c>
      <c r="E350" s="35">
        <f t="shared" si="139"/>
        <v>526.4</v>
      </c>
      <c r="F350" s="48">
        <v>3.1</v>
      </c>
      <c r="G350" s="48">
        <v>3.55</v>
      </c>
      <c r="H350" s="49">
        <f t="shared" si="140"/>
        <v>6.65</v>
      </c>
      <c r="I350" s="10">
        <f t="shared" si="141"/>
        <v>3500.56</v>
      </c>
      <c r="J350" s="9">
        <f t="shared" si="142"/>
        <v>21003.36</v>
      </c>
      <c r="K350" s="32">
        <v>3.32</v>
      </c>
      <c r="L350" s="32">
        <v>3.79</v>
      </c>
      <c r="M350" s="49">
        <f t="shared" si="155"/>
        <v>7.109999999999999</v>
      </c>
      <c r="N350" s="10">
        <f t="shared" si="145"/>
        <v>3742.7039999999997</v>
      </c>
      <c r="O350" s="9">
        <f t="shared" si="143"/>
        <v>22456.224</v>
      </c>
      <c r="P350" s="55">
        <f t="shared" si="144"/>
        <v>43459.584</v>
      </c>
      <c r="Q350" s="8">
        <v>6.61</v>
      </c>
      <c r="R350" s="55">
        <f t="shared" si="148"/>
        <v>43452.974</v>
      </c>
      <c r="S350" s="111">
        <v>43421.39</v>
      </c>
      <c r="T350" s="3">
        <v>0</v>
      </c>
      <c r="U350" s="1">
        <v>3618.45</v>
      </c>
      <c r="V350" s="82">
        <f t="shared" si="149"/>
        <v>0</v>
      </c>
      <c r="W350" s="82">
        <f t="shared" si="150"/>
        <v>43421.399999999994</v>
      </c>
      <c r="X350" s="3"/>
      <c r="Y350" s="6">
        <v>0</v>
      </c>
      <c r="Z350" s="6">
        <v>1565.23</v>
      </c>
      <c r="AA350" s="6"/>
      <c r="AB350" s="6">
        <v>23934.45</v>
      </c>
      <c r="AC350" s="1">
        <v>0</v>
      </c>
      <c r="AD350" s="1">
        <v>2295.96</v>
      </c>
      <c r="AE350" s="1"/>
      <c r="AF350" s="3">
        <v>2298.27</v>
      </c>
      <c r="AG350" s="1">
        <v>0</v>
      </c>
      <c r="AH350" s="1">
        <v>1037.01</v>
      </c>
      <c r="AI350" s="1">
        <v>0</v>
      </c>
      <c r="AJ350" s="1">
        <v>1246.35</v>
      </c>
      <c r="AK350" s="1">
        <v>0</v>
      </c>
      <c r="AL350" s="1">
        <v>1110.7</v>
      </c>
      <c r="AM350" s="1">
        <v>0</v>
      </c>
      <c r="AN350" s="1">
        <v>1110.7</v>
      </c>
      <c r="AO350" s="1">
        <v>0</v>
      </c>
      <c r="AP350" s="1">
        <v>1110.7</v>
      </c>
      <c r="AQ350" s="1">
        <v>0</v>
      </c>
      <c r="AR350" s="1">
        <v>1529.38</v>
      </c>
      <c r="AS350" s="1">
        <v>0</v>
      </c>
      <c r="AT350" s="1">
        <v>1110.7</v>
      </c>
      <c r="AU350" s="1">
        <v>0</v>
      </c>
      <c r="AV350" s="1">
        <v>3056.42</v>
      </c>
      <c r="AW350" s="6">
        <f t="shared" si="151"/>
        <v>0</v>
      </c>
      <c r="AX350" s="6">
        <f t="shared" si="152"/>
        <v>41405.86999999998</v>
      </c>
      <c r="AY350" s="4">
        <f t="shared" si="153"/>
        <v>41405.86999999998</v>
      </c>
      <c r="AZ350" s="1"/>
      <c r="BA350" s="1"/>
      <c r="BB350" s="1"/>
      <c r="BC350" s="1"/>
      <c r="BD350" s="3">
        <f t="shared" si="146"/>
        <v>0</v>
      </c>
      <c r="BE350" s="3">
        <f t="shared" si="147"/>
        <v>2015.5300000000134</v>
      </c>
      <c r="BF350" s="13">
        <f t="shared" si="154"/>
        <v>2015.5300000000134</v>
      </c>
      <c r="BG350" s="80">
        <v>0</v>
      </c>
      <c r="BH350" s="80"/>
      <c r="BI350" s="80"/>
      <c r="BJ350" s="80"/>
      <c r="BK350" s="1">
        <f t="shared" si="157"/>
        <v>0</v>
      </c>
      <c r="BL350" s="91"/>
      <c r="BM350" s="101">
        <f t="shared" si="156"/>
        <v>2015.5300000000134</v>
      </c>
      <c r="BN350" s="104">
        <v>261531.84</v>
      </c>
    </row>
    <row r="351" spans="1:66" ht="15">
      <c r="A351" s="40"/>
      <c r="B351" s="47" t="s">
        <v>332</v>
      </c>
      <c r="C351" s="6">
        <v>405.8</v>
      </c>
      <c r="D351" s="6">
        <v>0</v>
      </c>
      <c r="E351" s="35">
        <f t="shared" si="139"/>
        <v>405.8</v>
      </c>
      <c r="F351" s="50">
        <v>3.1</v>
      </c>
      <c r="G351" s="50">
        <v>3.55</v>
      </c>
      <c r="H351" s="51">
        <f t="shared" si="140"/>
        <v>6.65</v>
      </c>
      <c r="I351" s="10">
        <f t="shared" si="141"/>
        <v>2698.57</v>
      </c>
      <c r="J351" s="9">
        <f t="shared" si="142"/>
        <v>16191.420000000002</v>
      </c>
      <c r="K351" s="32">
        <v>3.32</v>
      </c>
      <c r="L351" s="32">
        <v>3.79</v>
      </c>
      <c r="M351" s="51">
        <f t="shared" si="155"/>
        <v>7.109999999999999</v>
      </c>
      <c r="N351" s="10">
        <f t="shared" si="145"/>
        <v>2885.238</v>
      </c>
      <c r="O351" s="9">
        <f t="shared" si="143"/>
        <v>17311.428</v>
      </c>
      <c r="P351" s="55">
        <f t="shared" si="144"/>
        <v>33502.848</v>
      </c>
      <c r="Q351" s="8">
        <v>5.12</v>
      </c>
      <c r="R351" s="55">
        <f t="shared" si="148"/>
        <v>33497.727999999996</v>
      </c>
      <c r="S351" s="111">
        <v>33473.38</v>
      </c>
      <c r="T351" s="3">
        <v>1472.5</v>
      </c>
      <c r="U351" s="1">
        <v>1316.95</v>
      </c>
      <c r="V351" s="82">
        <f t="shared" si="149"/>
        <v>17670</v>
      </c>
      <c r="W351" s="82">
        <f t="shared" si="150"/>
        <v>15803.400000000001</v>
      </c>
      <c r="X351" s="3"/>
      <c r="Y351" s="6">
        <v>0</v>
      </c>
      <c r="Z351" s="6">
        <v>799.43</v>
      </c>
      <c r="AA351" s="6">
        <v>0</v>
      </c>
      <c r="AB351" s="6">
        <v>799.43</v>
      </c>
      <c r="AC351" s="1">
        <v>0</v>
      </c>
      <c r="AD351" s="1">
        <v>799.43</v>
      </c>
      <c r="AE351" s="1">
        <v>0</v>
      </c>
      <c r="AF351" s="3">
        <v>799.43</v>
      </c>
      <c r="AG351" s="1">
        <v>0</v>
      </c>
      <c r="AH351" s="1">
        <v>799.43</v>
      </c>
      <c r="AI351" s="1">
        <v>209.34</v>
      </c>
      <c r="AJ351" s="1">
        <v>799.43</v>
      </c>
      <c r="AK351" s="1">
        <v>0</v>
      </c>
      <c r="AL351" s="1">
        <v>856.24</v>
      </c>
      <c r="AM351" s="1">
        <v>0</v>
      </c>
      <c r="AN351" s="1">
        <v>856.24</v>
      </c>
      <c r="AO351" s="1">
        <v>0</v>
      </c>
      <c r="AP351" s="1">
        <v>856.24</v>
      </c>
      <c r="AQ351" s="1">
        <v>0</v>
      </c>
      <c r="AR351" s="1">
        <v>856.24</v>
      </c>
      <c r="AS351" s="1">
        <v>0</v>
      </c>
      <c r="AT351" s="1">
        <v>856.24</v>
      </c>
      <c r="AU351" s="1">
        <v>0</v>
      </c>
      <c r="AV351" s="1">
        <v>856.24</v>
      </c>
      <c r="AW351" s="6">
        <f t="shared" si="151"/>
        <v>209.34</v>
      </c>
      <c r="AX351" s="6">
        <f t="shared" si="152"/>
        <v>9934.019999999999</v>
      </c>
      <c r="AY351" s="4">
        <f t="shared" si="153"/>
        <v>10143.359999999999</v>
      </c>
      <c r="AZ351" s="1"/>
      <c r="BA351" s="1"/>
      <c r="BB351" s="1"/>
      <c r="BC351" s="1"/>
      <c r="BD351" s="3">
        <f t="shared" si="146"/>
        <v>17460.66</v>
      </c>
      <c r="BE351" s="3">
        <f t="shared" si="147"/>
        <v>5869.380000000003</v>
      </c>
      <c r="BF351" s="13">
        <f t="shared" si="154"/>
        <v>23330.04</v>
      </c>
      <c r="BG351" s="80">
        <v>0</v>
      </c>
      <c r="BH351" s="80"/>
      <c r="BI351" s="80"/>
      <c r="BJ351" s="80"/>
      <c r="BK351" s="1">
        <f t="shared" si="157"/>
        <v>0</v>
      </c>
      <c r="BL351" s="91"/>
      <c r="BM351" s="101">
        <f t="shared" si="156"/>
        <v>23330.04</v>
      </c>
      <c r="BN351" s="104">
        <v>272228.15</v>
      </c>
    </row>
    <row r="352" spans="1:66" ht="15">
      <c r="A352" s="38"/>
      <c r="B352" s="45" t="s">
        <v>342</v>
      </c>
      <c r="C352" s="45">
        <f>SUM(C12:C351)</f>
        <v>480775.69999999995</v>
      </c>
      <c r="D352" s="45">
        <f>SUM(D12:D351)</f>
        <v>25762.499999999996</v>
      </c>
      <c r="E352" s="45">
        <f>SUM(E12:E351)</f>
        <v>506538.19999999995</v>
      </c>
      <c r="F352" s="40"/>
      <c r="G352" s="40"/>
      <c r="H352" s="39"/>
      <c r="I352" s="43">
        <f>SUM(I12:I351)</f>
        <v>5331406.702000001</v>
      </c>
      <c r="J352" s="43">
        <f>SUM(J12:J351)</f>
        <v>31988440.212000005</v>
      </c>
      <c r="K352" s="40"/>
      <c r="L352" s="40"/>
      <c r="M352" s="39"/>
      <c r="N352" s="43">
        <f aca="true" t="shared" si="158" ref="N352:S352">SUM(N12:N351)</f>
        <v>5697361.214999999</v>
      </c>
      <c r="O352" s="43">
        <f t="shared" si="158"/>
        <v>34184167.29000004</v>
      </c>
      <c r="P352" s="43">
        <f t="shared" si="158"/>
        <v>66172607.502000034</v>
      </c>
      <c r="Q352" s="43">
        <f t="shared" si="158"/>
        <v>6178263.300000002</v>
      </c>
      <c r="R352" s="43">
        <f t="shared" si="158"/>
        <v>59994344.20200002</v>
      </c>
      <c r="S352" s="44">
        <f t="shared" si="158"/>
        <v>60473886.120000005</v>
      </c>
      <c r="T352" s="43">
        <v>1596877.47</v>
      </c>
      <c r="U352" s="43">
        <v>3474873.22</v>
      </c>
      <c r="V352" s="115">
        <f>SUM(V12:V351)</f>
        <v>19141662.680000003</v>
      </c>
      <c r="W352" s="115">
        <f>SUM(W12:W351)</f>
        <v>41332227.41000002</v>
      </c>
      <c r="X352" s="43">
        <f>SUM(X12:X351)</f>
        <v>-356898.98000000004</v>
      </c>
      <c r="Y352" s="43">
        <f aca="true" t="shared" si="159" ref="Y352:BF352">SUM(Y12:Y351)</f>
        <v>1433128.6900000002</v>
      </c>
      <c r="Z352" s="43">
        <f t="shared" si="159"/>
        <v>3110784.2199999993</v>
      </c>
      <c r="AA352" s="43">
        <f t="shared" si="159"/>
        <v>1972728.6400000006</v>
      </c>
      <c r="AB352" s="43">
        <f t="shared" si="159"/>
        <v>3944558.729999999</v>
      </c>
      <c r="AC352" s="43">
        <f t="shared" si="159"/>
        <v>2283678.960000001</v>
      </c>
      <c r="AD352" s="43">
        <f t="shared" si="159"/>
        <v>3816237.6600000015</v>
      </c>
      <c r="AE352" s="43">
        <f t="shared" si="159"/>
        <v>1373736.9200000004</v>
      </c>
      <c r="AF352" s="43">
        <f t="shared" si="159"/>
        <v>3732840.159999995</v>
      </c>
      <c r="AG352" s="43">
        <f t="shared" si="159"/>
        <v>1241767.3099999996</v>
      </c>
      <c r="AH352" s="43">
        <f t="shared" si="159"/>
        <v>3346006.53</v>
      </c>
      <c r="AI352" s="43">
        <f t="shared" si="159"/>
        <v>1740034.1300000001</v>
      </c>
      <c r="AJ352" s="43">
        <f t="shared" si="159"/>
        <v>3738040.7699999968</v>
      </c>
      <c r="AK352" s="43">
        <f t="shared" si="159"/>
        <v>2133157.0899999994</v>
      </c>
      <c r="AL352" s="43">
        <f t="shared" si="159"/>
        <v>3270146.7300000037</v>
      </c>
      <c r="AM352" s="43">
        <f t="shared" si="159"/>
        <v>1615702.1800000009</v>
      </c>
      <c r="AN352" s="43">
        <f t="shared" si="159"/>
        <v>3268059.6700000004</v>
      </c>
      <c r="AO352" s="43">
        <f t="shared" si="159"/>
        <v>1367042.1600000006</v>
      </c>
      <c r="AP352" s="43">
        <f t="shared" si="159"/>
        <v>2808120.440000002</v>
      </c>
      <c r="AQ352" s="43">
        <f aca="true" t="shared" si="160" ref="AQ352:AV352">SUM(AQ12:AQ351)</f>
        <v>1347335.3699999994</v>
      </c>
      <c r="AR352" s="43">
        <f t="shared" si="160"/>
        <v>2856477.9500000007</v>
      </c>
      <c r="AS352" s="43">
        <f t="shared" si="160"/>
        <v>1286918.57</v>
      </c>
      <c r="AT352" s="43">
        <f t="shared" si="160"/>
        <v>3005600.7000000007</v>
      </c>
      <c r="AU352" s="43">
        <f t="shared" si="160"/>
        <v>1300807.8399999996</v>
      </c>
      <c r="AV352" s="43">
        <f t="shared" si="160"/>
        <v>2789306.200000002</v>
      </c>
      <c r="AW352" s="43">
        <f t="shared" si="159"/>
        <v>19096037.859999992</v>
      </c>
      <c r="AX352" s="43">
        <f t="shared" si="159"/>
        <v>39686179.75999998</v>
      </c>
      <c r="AY352" s="43">
        <f t="shared" si="159"/>
        <v>58782217.61999996</v>
      </c>
      <c r="AZ352" s="43">
        <f t="shared" si="159"/>
        <v>41373.14</v>
      </c>
      <c r="BA352" s="43">
        <f t="shared" si="159"/>
        <v>515020.84</v>
      </c>
      <c r="BB352" s="43">
        <f t="shared" si="159"/>
        <v>21615</v>
      </c>
      <c r="BC352" s="43">
        <f t="shared" si="159"/>
        <v>159432.68</v>
      </c>
      <c r="BD352" s="43">
        <f t="shared" si="159"/>
        <v>-17363.320000000243</v>
      </c>
      <c r="BE352" s="43">
        <f t="shared" si="159"/>
        <v>971594.1299999997</v>
      </c>
      <c r="BF352" s="43">
        <f t="shared" si="159"/>
        <v>954230.8100000002</v>
      </c>
      <c r="BG352" s="43">
        <f aca="true" t="shared" si="161" ref="BG352:BN352">SUM(BG12:BG351)</f>
        <v>6590110.686000004</v>
      </c>
      <c r="BH352" s="43">
        <f t="shared" si="161"/>
        <v>78744</v>
      </c>
      <c r="BI352" s="43">
        <f t="shared" si="161"/>
        <v>201025</v>
      </c>
      <c r="BJ352" s="43">
        <f t="shared" si="161"/>
        <v>1186462.6800000002</v>
      </c>
      <c r="BK352" s="43">
        <f t="shared" si="161"/>
        <v>8056342.366000003</v>
      </c>
      <c r="BL352" s="43">
        <f>SUM(BL12:BL351)</f>
        <v>-5611620.71</v>
      </c>
      <c r="BM352" s="43">
        <f>SUM(BM12:BM351)</f>
        <v>9010573.175999997</v>
      </c>
      <c r="BN352" s="105">
        <f t="shared" si="161"/>
        <v>49395607.16999996</v>
      </c>
    </row>
    <row r="353" spans="1:66" ht="12.75">
      <c r="A353" s="38"/>
      <c r="S353" s="69"/>
      <c r="T353" s="69"/>
      <c r="U353" s="69"/>
      <c r="V353" s="116"/>
      <c r="W353" s="116"/>
      <c r="BG353" s="84"/>
      <c r="BH353" s="84"/>
      <c r="BI353" s="84"/>
      <c r="BJ353" s="84"/>
      <c r="BK353" s="84"/>
      <c r="BL353" s="84"/>
      <c r="BM353" s="84"/>
      <c r="BN353" s="84"/>
    </row>
    <row r="354" spans="22:23" ht="12.75">
      <c r="V354" s="117"/>
      <c r="W354" s="117"/>
    </row>
    <row r="355" spans="22:23" ht="12.75">
      <c r="V355" s="117"/>
      <c r="W355" s="117"/>
    </row>
    <row r="356" spans="22:23" ht="12.75">
      <c r="V356" s="117"/>
      <c r="W356" s="117"/>
    </row>
    <row r="357" spans="22:23" ht="12.75">
      <c r="V357" s="117"/>
      <c r="W357" s="117"/>
    </row>
    <row r="358" spans="22:23" ht="12.75">
      <c r="V358" s="117"/>
      <c r="W358" s="117"/>
    </row>
    <row r="359" spans="22:23" ht="12.75">
      <c r="V359" s="117"/>
      <c r="W359" s="117"/>
    </row>
    <row r="360" spans="22:23" ht="12.75">
      <c r="V360" s="117"/>
      <c r="W360" s="117"/>
    </row>
    <row r="361" spans="22:23" ht="12.75">
      <c r="V361" s="117"/>
      <c r="W361" s="117"/>
    </row>
    <row r="362" spans="22:23" ht="12.75">
      <c r="V362" s="117"/>
      <c r="W362" s="117"/>
    </row>
    <row r="363" spans="22:23" ht="12.75">
      <c r="V363" s="117"/>
      <c r="W363" s="117"/>
    </row>
    <row r="364" spans="22:23" ht="12.75">
      <c r="V364" s="117"/>
      <c r="W364" s="117"/>
    </row>
    <row r="365" spans="22:23" ht="12.75">
      <c r="V365" s="117"/>
      <c r="W365" s="117"/>
    </row>
    <row r="366" spans="22:23" ht="12.75">
      <c r="V366" s="117"/>
      <c r="W366" s="117"/>
    </row>
    <row r="367" spans="22:23" ht="12.75">
      <c r="V367" s="117"/>
      <c r="W367" s="117"/>
    </row>
    <row r="368" spans="22:23" ht="12.75">
      <c r="V368" s="117"/>
      <c r="W368" s="117"/>
    </row>
    <row r="369" spans="22:23" ht="12.75">
      <c r="V369" s="117"/>
      <c r="W369" s="117"/>
    </row>
    <row r="370" spans="22:23" ht="12.75">
      <c r="V370" s="117"/>
      <c r="W370" s="117"/>
    </row>
    <row r="371" spans="22:23" ht="12.75">
      <c r="V371" s="117"/>
      <c r="W371" s="117"/>
    </row>
    <row r="372" spans="22:23" ht="12.75">
      <c r="V372" s="117"/>
      <c r="W372" s="117"/>
    </row>
    <row r="373" spans="22:23" ht="12.75">
      <c r="V373" s="117"/>
      <c r="W373" s="117"/>
    </row>
    <row r="374" spans="22:23" ht="12.75">
      <c r="V374" s="117"/>
      <c r="W374" s="117"/>
    </row>
    <row r="375" spans="22:23" ht="12.75">
      <c r="V375" s="117"/>
      <c r="W375" s="117"/>
    </row>
    <row r="376" spans="22:23" ht="12.75">
      <c r="V376" s="117"/>
      <c r="W376" s="117"/>
    </row>
    <row r="377" spans="22:23" ht="12.75">
      <c r="V377" s="117"/>
      <c r="W377" s="117"/>
    </row>
    <row r="378" spans="22:23" ht="12.75">
      <c r="V378" s="117"/>
      <c r="W378" s="117"/>
    </row>
    <row r="379" spans="22:23" ht="12.75">
      <c r="V379" s="117"/>
      <c r="W379" s="117"/>
    </row>
    <row r="380" spans="22:23" ht="12.75">
      <c r="V380" s="117"/>
      <c r="W380" s="117"/>
    </row>
    <row r="381" spans="22:23" ht="12.75">
      <c r="V381" s="117"/>
      <c r="W381" s="117"/>
    </row>
    <row r="382" spans="22:23" ht="12.75">
      <c r="V382" s="117"/>
      <c r="W382" s="117"/>
    </row>
    <row r="383" spans="22:23" ht="12.75">
      <c r="V383" s="117"/>
      <c r="W383" s="117"/>
    </row>
    <row r="384" spans="22:23" ht="12.75">
      <c r="V384" s="117"/>
      <c r="W384" s="117"/>
    </row>
    <row r="385" spans="22:23" ht="12.75">
      <c r="V385" s="117"/>
      <c r="W385" s="117"/>
    </row>
    <row r="386" spans="22:23" ht="12.75">
      <c r="V386" s="117"/>
      <c r="W386" s="117"/>
    </row>
    <row r="387" spans="22:23" ht="12.75">
      <c r="V387" s="117"/>
      <c r="W387" s="117"/>
    </row>
    <row r="388" spans="22:23" ht="12.75">
      <c r="V388" s="117"/>
      <c r="W388" s="117"/>
    </row>
    <row r="389" spans="22:23" ht="12.75">
      <c r="V389" s="117"/>
      <c r="W389" s="117"/>
    </row>
    <row r="390" spans="22:23" ht="12.75">
      <c r="V390" s="117"/>
      <c r="W390" s="117"/>
    </row>
    <row r="391" spans="22:23" ht="12.75">
      <c r="V391" s="117"/>
      <c r="W391" s="117"/>
    </row>
    <row r="392" spans="22:23" ht="12.75">
      <c r="V392" s="117"/>
      <c r="W392" s="117"/>
    </row>
    <row r="393" spans="22:23" ht="12.75">
      <c r="V393" s="117"/>
      <c r="W393" s="117"/>
    </row>
    <row r="394" spans="22:23" ht="12.75">
      <c r="V394" s="117"/>
      <c r="W394" s="117"/>
    </row>
    <row r="395" spans="22:23" ht="12.75">
      <c r="V395" s="117"/>
      <c r="W395" s="117"/>
    </row>
    <row r="396" spans="22:23" ht="12.75">
      <c r="V396" s="117"/>
      <c r="W396" s="117"/>
    </row>
    <row r="397" spans="22:23" ht="12.75">
      <c r="V397" s="117"/>
      <c r="W397" s="117"/>
    </row>
    <row r="398" spans="22:23" ht="12.75">
      <c r="V398" s="117"/>
      <c r="W398" s="117"/>
    </row>
    <row r="399" spans="22:23" ht="12.75">
      <c r="V399" s="117"/>
      <c r="W399" s="117"/>
    </row>
    <row r="400" spans="22:23" ht="12.75">
      <c r="V400" s="117"/>
      <c r="W400" s="117"/>
    </row>
    <row r="401" spans="22:23" ht="12.75">
      <c r="V401" s="117"/>
      <c r="W401" s="117"/>
    </row>
    <row r="402" spans="22:23" ht="12.75">
      <c r="V402" s="117"/>
      <c r="W402" s="117"/>
    </row>
    <row r="403" spans="22:23" ht="12.75">
      <c r="V403" s="117"/>
      <c r="W403" s="117"/>
    </row>
    <row r="404" spans="22:23" ht="12.75">
      <c r="V404" s="117"/>
      <c r="W404" s="117"/>
    </row>
    <row r="405" spans="22:23" ht="12.75">
      <c r="V405" s="117"/>
      <c r="W405" s="117"/>
    </row>
    <row r="406" spans="22:23" ht="12.75">
      <c r="V406" s="117"/>
      <c r="W406" s="117"/>
    </row>
    <row r="407" spans="22:23" ht="12.75">
      <c r="V407" s="117"/>
      <c r="W407" s="117"/>
    </row>
    <row r="408" spans="22:23" ht="12.75">
      <c r="V408" s="117"/>
      <c r="W408" s="117"/>
    </row>
    <row r="409" spans="22:23" ht="12.75">
      <c r="V409" s="117"/>
      <c r="W409" s="117"/>
    </row>
    <row r="410" spans="22:23" ht="12.75">
      <c r="V410" s="117"/>
      <c r="W410" s="117"/>
    </row>
    <row r="411" spans="22:23" ht="12.75">
      <c r="V411" s="117"/>
      <c r="W411" s="117"/>
    </row>
    <row r="412" spans="22:23" ht="12.75">
      <c r="V412" s="117"/>
      <c r="W412" s="117"/>
    </row>
    <row r="413" spans="22:23" ht="12.75">
      <c r="V413" s="117"/>
      <c r="W413" s="117"/>
    </row>
    <row r="414" spans="22:23" ht="12.75">
      <c r="V414" s="117"/>
      <c r="W414" s="117"/>
    </row>
    <row r="415" spans="22:23" ht="12.75">
      <c r="V415" s="117"/>
      <c r="W415" s="117"/>
    </row>
    <row r="416" spans="22:23" ht="12.75">
      <c r="V416" s="117"/>
      <c r="W416" s="117"/>
    </row>
    <row r="417" spans="22:23" ht="12.75">
      <c r="V417" s="117"/>
      <c r="W417" s="117"/>
    </row>
    <row r="418" spans="22:23" ht="12.75">
      <c r="V418" s="117"/>
      <c r="W418" s="117"/>
    </row>
    <row r="419" spans="22:23" ht="12.75">
      <c r="V419" s="117"/>
      <c r="W419" s="117"/>
    </row>
    <row r="420" spans="22:23" ht="12.75">
      <c r="V420" s="117"/>
      <c r="W420" s="117"/>
    </row>
    <row r="421" spans="22:23" ht="12.75">
      <c r="V421" s="117"/>
      <c r="W421" s="117"/>
    </row>
    <row r="422" spans="22:23" ht="12.75">
      <c r="V422" s="117"/>
      <c r="W422" s="117"/>
    </row>
    <row r="423" spans="22:23" ht="12.75">
      <c r="V423" s="117"/>
      <c r="W423" s="117"/>
    </row>
    <row r="424" spans="22:23" ht="12.75">
      <c r="V424" s="117"/>
      <c r="W424" s="117"/>
    </row>
    <row r="425" spans="22:23" ht="12.75">
      <c r="V425" s="117"/>
      <c r="W425" s="117"/>
    </row>
    <row r="426" spans="22:23" ht="12.75">
      <c r="V426" s="117"/>
      <c r="W426" s="117"/>
    </row>
    <row r="427" spans="22:23" ht="12.75">
      <c r="V427" s="117"/>
      <c r="W427" s="117"/>
    </row>
    <row r="428" spans="22:23" ht="12.75">
      <c r="V428" s="117"/>
      <c r="W428" s="117"/>
    </row>
    <row r="429" spans="22:23" ht="12.75">
      <c r="V429" s="117"/>
      <c r="W429" s="117"/>
    </row>
    <row r="430" spans="22:23" ht="12.75">
      <c r="V430" s="117"/>
      <c r="W430" s="117"/>
    </row>
    <row r="431" spans="22:23" ht="12.75">
      <c r="V431" s="117"/>
      <c r="W431" s="117"/>
    </row>
    <row r="432" spans="22:23" ht="12.75">
      <c r="V432" s="117"/>
      <c r="W432" s="117"/>
    </row>
    <row r="433" spans="22:23" ht="12.75">
      <c r="V433" s="117"/>
      <c r="W433" s="117"/>
    </row>
    <row r="434" spans="22:23" ht="12.75">
      <c r="V434" s="117"/>
      <c r="W434" s="117"/>
    </row>
    <row r="435" spans="22:23" ht="12.75">
      <c r="V435" s="117"/>
      <c r="W435" s="117"/>
    </row>
    <row r="436" spans="22:23" ht="12.75">
      <c r="V436" s="117"/>
      <c r="W436" s="117"/>
    </row>
    <row r="437" spans="22:23" ht="12.75">
      <c r="V437" s="117"/>
      <c r="W437" s="117"/>
    </row>
    <row r="438" spans="22:23" ht="12.75">
      <c r="V438" s="117"/>
      <c r="W438" s="117"/>
    </row>
    <row r="439" spans="22:23" ht="12.75">
      <c r="V439" s="117"/>
      <c r="W439" s="117"/>
    </row>
    <row r="440" spans="22:23" ht="12.75">
      <c r="V440" s="117"/>
      <c r="W440" s="117"/>
    </row>
    <row r="441" spans="22:23" ht="12.75">
      <c r="V441" s="117"/>
      <c r="W441" s="117"/>
    </row>
    <row r="442" spans="22:23" ht="12.75">
      <c r="V442" s="117"/>
      <c r="W442" s="117"/>
    </row>
    <row r="443" spans="22:23" ht="12.75">
      <c r="V443" s="117"/>
      <c r="W443" s="117"/>
    </row>
    <row r="444" spans="22:23" ht="12.75">
      <c r="V444" s="117"/>
      <c r="W444" s="117"/>
    </row>
    <row r="445" spans="22:23" ht="12.75">
      <c r="V445" s="117"/>
      <c r="W445" s="117"/>
    </row>
    <row r="446" spans="22:23" ht="12.75">
      <c r="V446" s="117"/>
      <c r="W446" s="117"/>
    </row>
    <row r="447" spans="22:23" ht="12.75">
      <c r="V447" s="117"/>
      <c r="W447" s="117"/>
    </row>
    <row r="448" spans="22:23" ht="12.75">
      <c r="V448" s="117"/>
      <c r="W448" s="117"/>
    </row>
    <row r="449" spans="22:23" ht="12.75">
      <c r="V449" s="117"/>
      <c r="W449" s="117"/>
    </row>
    <row r="450" spans="22:23" ht="12.75">
      <c r="V450" s="117"/>
      <c r="W450" s="117"/>
    </row>
    <row r="451" spans="22:23" ht="12.75">
      <c r="V451" s="117"/>
      <c r="W451" s="117"/>
    </row>
    <row r="452" spans="22:23" ht="12.75">
      <c r="V452" s="117"/>
      <c r="W452" s="117"/>
    </row>
    <row r="453" spans="22:23" ht="12.75">
      <c r="V453" s="117"/>
      <c r="W453" s="117"/>
    </row>
    <row r="454" spans="22:23" ht="12.75">
      <c r="V454" s="117"/>
      <c r="W454" s="117"/>
    </row>
    <row r="455" spans="22:23" ht="12.75">
      <c r="V455" s="117"/>
      <c r="W455" s="117"/>
    </row>
    <row r="456" spans="22:23" ht="12.75">
      <c r="V456" s="117"/>
      <c r="W456" s="117"/>
    </row>
    <row r="457" spans="22:23" ht="12.75">
      <c r="V457" s="117"/>
      <c r="W457" s="117"/>
    </row>
    <row r="458" spans="22:23" ht="12.75">
      <c r="V458" s="117"/>
      <c r="W458" s="117"/>
    </row>
    <row r="459" spans="22:23" ht="12.75">
      <c r="V459" s="117"/>
      <c r="W459" s="117"/>
    </row>
    <row r="460" spans="22:23" ht="12.75">
      <c r="V460" s="117"/>
      <c r="W460" s="117"/>
    </row>
    <row r="461" spans="22:23" ht="12.75">
      <c r="V461" s="117"/>
      <c r="W461" s="117"/>
    </row>
    <row r="462" spans="22:23" ht="12.75">
      <c r="V462" s="117"/>
      <c r="W462" s="117"/>
    </row>
    <row r="463" spans="22:23" ht="12.75">
      <c r="V463" s="117"/>
      <c r="W463" s="117"/>
    </row>
    <row r="464" spans="22:23" ht="12.75">
      <c r="V464" s="117"/>
      <c r="W464" s="117"/>
    </row>
    <row r="465" spans="22:23" ht="12.75">
      <c r="V465" s="117"/>
      <c r="W465" s="117"/>
    </row>
    <row r="466" spans="22:23" ht="12.75">
      <c r="V466" s="117"/>
      <c r="W466" s="117"/>
    </row>
    <row r="467" spans="22:23" ht="12.75">
      <c r="V467" s="117"/>
      <c r="W467" s="117"/>
    </row>
    <row r="468" spans="22:23" ht="12.75">
      <c r="V468" s="117"/>
      <c r="W468" s="117"/>
    </row>
    <row r="469" spans="22:23" ht="12.75">
      <c r="V469" s="117"/>
      <c r="W469" s="117"/>
    </row>
    <row r="470" spans="22:23" ht="12.75">
      <c r="V470" s="117"/>
      <c r="W470" s="117"/>
    </row>
    <row r="471" spans="22:23" ht="12.75">
      <c r="V471" s="117"/>
      <c r="W471" s="117"/>
    </row>
    <row r="472" spans="22:23" ht="12.75">
      <c r="V472" s="117"/>
      <c r="W472" s="117"/>
    </row>
    <row r="473" spans="22:23" ht="12.75">
      <c r="V473" s="117"/>
      <c r="W473" s="117"/>
    </row>
    <row r="474" spans="22:23" ht="12.75">
      <c r="V474" s="117"/>
      <c r="W474" s="117"/>
    </row>
    <row r="475" spans="22:23" ht="12.75">
      <c r="V475" s="117"/>
      <c r="W475" s="117"/>
    </row>
    <row r="476" spans="22:23" ht="12.75">
      <c r="V476" s="117"/>
      <c r="W476" s="117"/>
    </row>
    <row r="477" spans="22:23" ht="12.75">
      <c r="V477" s="117"/>
      <c r="W477" s="117"/>
    </row>
    <row r="478" spans="22:23" ht="12.75">
      <c r="V478" s="117"/>
      <c r="W478" s="117"/>
    </row>
    <row r="479" spans="22:23" ht="12.75">
      <c r="V479" s="117"/>
      <c r="W479" s="117"/>
    </row>
  </sheetData>
  <mergeCells count="38">
    <mergeCell ref="BG6:BK6"/>
    <mergeCell ref="X3:X10"/>
    <mergeCell ref="AC3:AD9"/>
    <mergeCell ref="AC10:AD10"/>
    <mergeCell ref="Y10:Z10"/>
    <mergeCell ref="Y3:Z9"/>
    <mergeCell ref="AA3:AB9"/>
    <mergeCell ref="AA10:AB10"/>
    <mergeCell ref="AK3:AL9"/>
    <mergeCell ref="AK10:AL10"/>
    <mergeCell ref="F3:H3"/>
    <mergeCell ref="J4:J6"/>
    <mergeCell ref="K3:M3"/>
    <mergeCell ref="O4:O6"/>
    <mergeCell ref="AE3:AF9"/>
    <mergeCell ref="AE10:AF10"/>
    <mergeCell ref="AG3:AH9"/>
    <mergeCell ref="AG10:AH10"/>
    <mergeCell ref="AI3:AJ9"/>
    <mergeCell ref="AI10:AJ10"/>
    <mergeCell ref="AM3:AN9"/>
    <mergeCell ref="AM10:AN10"/>
    <mergeCell ref="AW3:AX9"/>
    <mergeCell ref="AO3:AP9"/>
    <mergeCell ref="AO10:AP10"/>
    <mergeCell ref="AS10:AT10"/>
    <mergeCell ref="AS3:AT9"/>
    <mergeCell ref="AQ3:AR9"/>
    <mergeCell ref="AQ10:AR10"/>
    <mergeCell ref="AU3:AV9"/>
    <mergeCell ref="AU10:AV10"/>
    <mergeCell ref="AW10:AX10"/>
    <mergeCell ref="BD3:BE9"/>
    <mergeCell ref="BD10:BE10"/>
    <mergeCell ref="AZ3:BA9"/>
    <mergeCell ref="AZ10:BA10"/>
    <mergeCell ref="BB10:BC10"/>
    <mergeCell ref="BB3:BC9"/>
  </mergeCells>
  <printOptions/>
  <pageMargins left="0.23" right="0.22" top="0.3" bottom="1" header="0.1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2017-01-27T04:41:55Z</cp:lastPrinted>
  <dcterms:created xsi:type="dcterms:W3CDTF">1996-10-08T23:32:33Z</dcterms:created>
  <dcterms:modified xsi:type="dcterms:W3CDTF">2017-01-31T06:28:34Z</dcterms:modified>
  <cp:category/>
  <cp:version/>
  <cp:contentType/>
  <cp:contentStatus/>
</cp:coreProperties>
</file>